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195" yWindow="60" windowWidth="9420" windowHeight="7185"/>
  </bookViews>
  <sheets>
    <sheet name="Guide" sheetId="1" r:id="rId1"/>
    <sheet name="Table" sheetId="2" r:id="rId2"/>
    <sheet name="CSS" sheetId="3" r:id="rId3"/>
    <sheet name="Content" sheetId="4" r:id="rId4"/>
  </sheets>
  <calcPr calcId="152510"/>
</workbook>
</file>

<file path=xl/calcChain.xml><?xml version="1.0" encoding="utf-8"?>
<calcChain xmlns="http://schemas.openxmlformats.org/spreadsheetml/2006/main">
  <c r="K27" i="3" l="1"/>
  <c r="E41" i="2"/>
  <c r="F41" i="2"/>
  <c r="E40" i="2"/>
  <c r="F40" i="2"/>
  <c r="E39" i="2"/>
  <c r="F39" i="2"/>
  <c r="E38" i="2"/>
  <c r="F38" i="2"/>
  <c r="E37" i="2"/>
  <c r="F37" i="2"/>
  <c r="E36" i="2"/>
  <c r="F36" i="2"/>
  <c r="E35" i="2"/>
  <c r="F35" i="2"/>
  <c r="E34" i="2"/>
  <c r="F34" i="2"/>
  <c r="E33" i="2"/>
  <c r="F33" i="2"/>
  <c r="E32" i="2"/>
  <c r="F32" i="2"/>
  <c r="E31" i="2"/>
  <c r="F31" i="2"/>
  <c r="E30" i="2"/>
  <c r="F30" i="2"/>
  <c r="E29" i="2"/>
  <c r="F29" i="2"/>
  <c r="E28" i="2"/>
  <c r="F21" i="2"/>
  <c r="F28" i="2"/>
  <c r="E27" i="2"/>
  <c r="F27" i="2"/>
  <c r="E26" i="2"/>
  <c r="F26" i="2"/>
  <c r="E25" i="2"/>
  <c r="F25" i="2"/>
  <c r="E24" i="2"/>
  <c r="F24" i="2"/>
  <c r="E23" i="2"/>
  <c r="F23" i="2"/>
  <c r="E22" i="2"/>
  <c r="F22" i="2"/>
  <c r="K71" i="3"/>
  <c r="K102" i="3"/>
  <c r="K93" i="3"/>
  <c r="O21" i="2"/>
  <c r="O22" i="2"/>
  <c r="N21" i="2"/>
  <c r="N22" i="2"/>
  <c r="M21" i="2"/>
  <c r="M22" i="2"/>
  <c r="L21" i="2"/>
  <c r="L22" i="2"/>
  <c r="K21" i="2"/>
  <c r="K22" i="2"/>
  <c r="J21" i="2"/>
  <c r="J22" i="2"/>
  <c r="I21" i="2"/>
  <c r="I22" i="2"/>
  <c r="H21" i="2"/>
  <c r="H22" i="2"/>
  <c r="G21" i="2"/>
  <c r="G22" i="2"/>
  <c r="O41" i="2"/>
  <c r="N41" i="2"/>
  <c r="M41" i="2"/>
  <c r="L41" i="2"/>
  <c r="K41" i="2"/>
  <c r="J41" i="2"/>
  <c r="I41" i="2"/>
  <c r="H41" i="2"/>
  <c r="G41" i="2"/>
  <c r="O40" i="2"/>
  <c r="N40" i="2"/>
  <c r="M40" i="2"/>
  <c r="L40" i="2"/>
  <c r="K40" i="2"/>
  <c r="J40" i="2"/>
  <c r="I40" i="2"/>
  <c r="H40" i="2"/>
  <c r="G40" i="2"/>
  <c r="O39" i="2"/>
  <c r="N39" i="2"/>
  <c r="M39" i="2"/>
  <c r="L39" i="2"/>
  <c r="K39" i="2"/>
  <c r="J39" i="2"/>
  <c r="I39" i="2"/>
  <c r="H39" i="2"/>
  <c r="G39" i="2"/>
  <c r="O38" i="2"/>
  <c r="N38" i="2"/>
  <c r="M38" i="2"/>
  <c r="L38" i="2"/>
  <c r="K38" i="2"/>
  <c r="J38" i="2"/>
  <c r="I38" i="2"/>
  <c r="H38" i="2"/>
  <c r="G38" i="2"/>
  <c r="O37" i="2"/>
  <c r="N37" i="2"/>
  <c r="M37" i="2"/>
  <c r="L37" i="2"/>
  <c r="K37" i="2"/>
  <c r="J37" i="2"/>
  <c r="I37" i="2"/>
  <c r="H37" i="2"/>
  <c r="G37" i="2"/>
  <c r="O36" i="2"/>
  <c r="N36" i="2"/>
  <c r="M36" i="2"/>
  <c r="L36" i="2"/>
  <c r="K36" i="2"/>
  <c r="J36" i="2"/>
  <c r="I36" i="2"/>
  <c r="H36" i="2"/>
  <c r="G36" i="2"/>
  <c r="O35" i="2"/>
  <c r="N35" i="2"/>
  <c r="M35" i="2"/>
  <c r="L35" i="2"/>
  <c r="K35" i="2"/>
  <c r="J35" i="2"/>
  <c r="I35" i="2"/>
  <c r="H35" i="2"/>
  <c r="G35" i="2"/>
  <c r="O34" i="2"/>
  <c r="N34" i="2"/>
  <c r="M34" i="2"/>
  <c r="L34" i="2"/>
  <c r="K34" i="2"/>
  <c r="J34" i="2"/>
  <c r="I34" i="2"/>
  <c r="H34" i="2"/>
  <c r="G34" i="2"/>
  <c r="O33" i="2"/>
  <c r="N33" i="2"/>
  <c r="M33" i="2"/>
  <c r="L33" i="2"/>
  <c r="K33" i="2"/>
  <c r="J33" i="2"/>
  <c r="I33" i="2"/>
  <c r="H33" i="2"/>
  <c r="G33" i="2"/>
  <c r="O32" i="2"/>
  <c r="N32" i="2"/>
  <c r="M32" i="2"/>
  <c r="L32" i="2"/>
  <c r="K32" i="2"/>
  <c r="J32" i="2"/>
  <c r="I32" i="2"/>
  <c r="H32" i="2"/>
  <c r="G32" i="2"/>
  <c r="O31" i="2"/>
  <c r="N31" i="2"/>
  <c r="M31" i="2"/>
  <c r="L31" i="2"/>
  <c r="K31" i="2"/>
  <c r="J31" i="2"/>
  <c r="I31" i="2"/>
  <c r="H31" i="2"/>
  <c r="G31" i="2"/>
  <c r="O30" i="2"/>
  <c r="N30" i="2"/>
  <c r="M30" i="2"/>
  <c r="L30" i="2"/>
  <c r="K30" i="2"/>
  <c r="J30" i="2"/>
  <c r="I30" i="2"/>
  <c r="H30" i="2"/>
  <c r="G30" i="2"/>
  <c r="O29" i="2"/>
  <c r="N29" i="2"/>
  <c r="M29" i="2"/>
  <c r="L29" i="2"/>
  <c r="K29" i="2"/>
  <c r="J29" i="2"/>
  <c r="I29" i="2"/>
  <c r="H29" i="2"/>
  <c r="G29" i="2"/>
  <c r="O28" i="2"/>
  <c r="N28" i="2"/>
  <c r="M28" i="2"/>
  <c r="L28" i="2"/>
  <c r="K28" i="2"/>
  <c r="J28" i="2"/>
  <c r="I28" i="2"/>
  <c r="H28" i="2"/>
  <c r="G28" i="2"/>
  <c r="O27" i="2"/>
  <c r="N27" i="2"/>
  <c r="M27" i="2"/>
  <c r="L27" i="2"/>
  <c r="K27" i="2"/>
  <c r="J27" i="2"/>
  <c r="I27" i="2"/>
  <c r="H27" i="2"/>
  <c r="G27" i="2"/>
  <c r="O26" i="2"/>
  <c r="N26" i="2"/>
  <c r="M26" i="2"/>
  <c r="L26" i="2"/>
  <c r="K26" i="2"/>
  <c r="J26" i="2"/>
  <c r="I26" i="2"/>
  <c r="H26" i="2"/>
  <c r="G26" i="2"/>
  <c r="O25" i="2"/>
  <c r="N25" i="2"/>
  <c r="M25" i="2"/>
  <c r="L25" i="2"/>
  <c r="K25" i="2"/>
  <c r="J25" i="2"/>
  <c r="I25" i="2"/>
  <c r="H25" i="2"/>
  <c r="G25" i="2"/>
  <c r="O24" i="2"/>
  <c r="N24" i="2"/>
  <c r="M24" i="2"/>
  <c r="L24" i="2"/>
  <c r="K24" i="2"/>
  <c r="J24" i="2"/>
  <c r="I24" i="2"/>
  <c r="H24" i="2"/>
  <c r="G24" i="2"/>
  <c r="O23" i="2"/>
  <c r="N23" i="2"/>
  <c r="M23" i="2"/>
  <c r="L23" i="2"/>
  <c r="K23" i="2"/>
  <c r="J23" i="2"/>
  <c r="I23" i="2"/>
  <c r="H23" i="2"/>
  <c r="G23" i="2"/>
  <c r="A30" i="4"/>
  <c r="A29" i="4"/>
  <c r="A28" i="4"/>
  <c r="A27" i="4"/>
  <c r="A26" i="4"/>
  <c r="A25" i="4"/>
  <c r="A24" i="4"/>
  <c r="A23" i="4"/>
  <c r="A22" i="4"/>
  <c r="A21" i="4"/>
  <c r="A20" i="4"/>
  <c r="A19" i="4"/>
  <c r="A18" i="4"/>
  <c r="A17" i="4"/>
  <c r="A16" i="4"/>
  <c r="A15" i="4"/>
  <c r="A14" i="4"/>
  <c r="A13" i="4"/>
  <c r="A12" i="4"/>
  <c r="A11" i="4"/>
  <c r="K10" i="4"/>
  <c r="J10" i="4"/>
  <c r="I10" i="4"/>
  <c r="H10" i="4"/>
  <c r="G10" i="4"/>
  <c r="F10" i="4"/>
  <c r="E10" i="4"/>
  <c r="D10" i="4"/>
  <c r="C10" i="4"/>
  <c r="B10" i="4"/>
  <c r="Q22" i="2"/>
  <c r="Q23" i="2"/>
  <c r="Q24" i="2"/>
  <c r="Q25" i="2"/>
  <c r="Q26" i="2"/>
  <c r="Q27" i="2"/>
  <c r="Q28" i="2"/>
  <c r="F44" i="2"/>
  <c r="Q29" i="2"/>
  <c r="Q30" i="2"/>
  <c r="Q31" i="2"/>
  <c r="Q32" i="2"/>
  <c r="Q33" i="2"/>
  <c r="Q34" i="2"/>
  <c r="Q35" i="2"/>
  <c r="F45" i="2"/>
  <c r="Q36" i="2"/>
  <c r="Q37" i="2"/>
  <c r="Q38" i="2"/>
  <c r="Q39" i="2"/>
  <c r="Q40" i="2"/>
  <c r="Q41" i="2"/>
  <c r="F46" i="2"/>
  <c r="F43" i="2"/>
  <c r="C54" i="2"/>
  <c r="C137" i="3"/>
  <c r="G29" i="3"/>
  <c r="D29" i="3"/>
  <c r="K12" i="3"/>
  <c r="B51" i="2"/>
  <c r="C130" i="3"/>
  <c r="C131" i="3"/>
  <c r="C132" i="3"/>
  <c r="C133" i="3"/>
  <c r="K13" i="3"/>
  <c r="K14" i="3"/>
  <c r="K15" i="3"/>
  <c r="K17" i="3"/>
  <c r="K19" i="3"/>
  <c r="K23" i="3"/>
  <c r="K24" i="3"/>
  <c r="K25" i="3"/>
  <c r="M12" i="3"/>
  <c r="K28" i="3"/>
  <c r="K29" i="3"/>
  <c r="K30" i="3"/>
  <c r="K32" i="3"/>
  <c r="K33" i="3"/>
  <c r="K34" i="3"/>
  <c r="K35" i="3"/>
  <c r="K36" i="3"/>
  <c r="K38" i="3"/>
  <c r="K39" i="3"/>
  <c r="K40" i="3"/>
  <c r="K41" i="3"/>
  <c r="K42" i="3"/>
  <c r="M27" i="3"/>
  <c r="K44" i="3"/>
  <c r="K46" i="3"/>
  <c r="K47" i="3"/>
  <c r="K48" i="3"/>
  <c r="K49" i="3"/>
  <c r="K50" i="3"/>
  <c r="K51" i="3"/>
  <c r="M44" i="3"/>
  <c r="K53" i="3"/>
  <c r="K55" i="3"/>
  <c r="K56" i="3"/>
  <c r="K57" i="3"/>
  <c r="K58" i="3"/>
  <c r="M53" i="3"/>
  <c r="K60" i="3"/>
  <c r="K62" i="3"/>
  <c r="K63" i="3"/>
  <c r="K64" i="3"/>
  <c r="K65" i="3"/>
  <c r="M60" i="3"/>
  <c r="K67" i="3"/>
  <c r="K69" i="3"/>
  <c r="K70" i="3"/>
  <c r="K72" i="3"/>
  <c r="K73" i="3"/>
  <c r="M67" i="3"/>
  <c r="K75" i="3"/>
  <c r="K77" i="3"/>
  <c r="K79" i="3"/>
  <c r="K80" i="3"/>
  <c r="K81" i="3"/>
  <c r="K82" i="3"/>
  <c r="M75" i="3"/>
  <c r="K84" i="3"/>
  <c r="K86" i="3"/>
  <c r="K88" i="3"/>
  <c r="K89" i="3"/>
  <c r="K90" i="3"/>
  <c r="K91" i="3"/>
  <c r="M84" i="3"/>
  <c r="K95" i="3"/>
  <c r="K97" i="3"/>
  <c r="K98" i="3"/>
  <c r="K99" i="3"/>
  <c r="K100" i="3"/>
  <c r="M93" i="3"/>
  <c r="K104" i="3"/>
  <c r="K106" i="3"/>
  <c r="K107" i="3"/>
  <c r="K108" i="3"/>
  <c r="K109" i="3"/>
  <c r="M102" i="3"/>
  <c r="C118" i="3"/>
  <c r="C134" i="3"/>
  <c r="C135" i="3"/>
  <c r="C136" i="3"/>
  <c r="C138" i="3"/>
  <c r="C141" i="3"/>
  <c r="C128" i="3"/>
  <c r="I70" i="3"/>
  <c r="I47" i="3"/>
  <c r="I39" i="3"/>
  <c r="I38" i="3"/>
  <c r="I36" i="3"/>
  <c r="I35" i="3"/>
  <c r="I24" i="3"/>
  <c r="I23" i="3"/>
  <c r="I19" i="3"/>
  <c r="I14" i="3"/>
  <c r="U21" i="2"/>
  <c r="E16" i="2"/>
  <c r="G13" i="2"/>
  <c r="G12" i="2"/>
</calcChain>
</file>

<file path=xl/sharedStrings.xml><?xml version="1.0" encoding="utf-8"?>
<sst xmlns="http://schemas.openxmlformats.org/spreadsheetml/2006/main" count="271" uniqueCount="193">
  <si>
    <t>Guide WorkSheet</t>
  </si>
  <si>
    <t>Warning: Apart from the yellow input cells, do not change or delete any of the cells on any worksheet especially the ones with formulas. This will brake the generator. If you do that by mistake, download a clean copy from the online source.</t>
  </si>
  <si>
    <t>How to use this &lt;div&gt; Based Table generator:</t>
  </si>
  <si>
    <t>This Excel File includes the following WorkSheets:</t>
  </si>
  <si>
    <t>The GUIDE WorkSheet (the one you are reading now)</t>
  </si>
  <si>
    <t>The TABLE WorkSheet where you can generate the Table HTML Code</t>
  </si>
  <si>
    <t>The CSS WorkSheet where you can generate styling rules for your table it (also generates a complete html test page).</t>
  </si>
  <si>
    <t>The CONTENT WorkSheet that you can use to actually fill your content</t>
  </si>
  <si>
    <t>The divs are generated with a set of classes that allow for easy styling of the table. Below is the logic of these classes.</t>
  </si>
  <si>
    <t>The Parent Div of the whole table receives an ID (ie:#my-table) that can be used to style the container</t>
  </si>
  <si>
    <t>Then Each Div Cell includes:</t>
  </si>
  <si>
    <r>
      <t xml:space="preserve">A common class </t>
    </r>
    <r>
      <rPr>
        <b/>
        <sz val="10"/>
        <rFont val="Arial"/>
        <family val="2"/>
      </rPr>
      <t>.table-</t>
    </r>
    <r>
      <rPr>
        <b/>
        <i/>
        <sz val="10"/>
        <rFont val="Arial"/>
        <family val="2"/>
      </rPr>
      <t xml:space="preserve">table-id </t>
    </r>
    <r>
      <rPr>
        <sz val="10"/>
        <rFont val="Arial"/>
        <family val="2"/>
      </rPr>
      <t>(ie:.table-my-table) that can be used for styles that are common to all cells</t>
    </r>
  </si>
  <si>
    <r>
      <t xml:space="preserve">A Singular class </t>
    </r>
    <r>
      <rPr>
        <b/>
        <sz val="10"/>
        <rFont val="Arial"/>
        <family val="2"/>
      </rPr>
      <t>.rxcy</t>
    </r>
    <r>
      <rPr>
        <sz val="10"/>
        <rFont val="Arial"/>
      </rPr>
      <t xml:space="preserve"> (ie.r2c4) representing the row number and column number of the cell.</t>
    </r>
  </si>
  <si>
    <t>This can be used to style individual cells or individual columns or individual rows.</t>
  </si>
  <si>
    <r>
      <t xml:space="preserve">A </t>
    </r>
    <r>
      <rPr>
        <b/>
        <sz val="10"/>
        <rFont val="Arial"/>
        <family val="2"/>
      </rPr>
      <t xml:space="preserve">.col-odd </t>
    </r>
    <r>
      <rPr>
        <sz val="10"/>
        <rFont val="Arial"/>
      </rPr>
      <t xml:space="preserve">or </t>
    </r>
    <r>
      <rPr>
        <b/>
        <sz val="10"/>
        <rFont val="Arial"/>
        <family val="2"/>
      </rPr>
      <t>.col-eve</t>
    </r>
    <r>
      <rPr>
        <sz val="10"/>
        <rFont val="Arial"/>
      </rPr>
      <t xml:space="preserve"> that can be used to style All columns or all ODD columns or all EVEN columns</t>
    </r>
  </si>
  <si>
    <r>
      <t xml:space="preserve">A </t>
    </r>
    <r>
      <rPr>
        <b/>
        <sz val="10"/>
        <rFont val="Arial"/>
        <family val="2"/>
      </rPr>
      <t xml:space="preserve">.row-odd </t>
    </r>
    <r>
      <rPr>
        <sz val="10"/>
        <rFont val="Arial"/>
      </rPr>
      <t xml:space="preserve">or </t>
    </r>
    <r>
      <rPr>
        <b/>
        <sz val="10"/>
        <rFont val="Arial"/>
        <family val="2"/>
      </rPr>
      <t>.row-eve</t>
    </r>
    <r>
      <rPr>
        <sz val="10"/>
        <rFont val="Arial"/>
      </rPr>
      <t xml:space="preserve"> that can be used to style All rows or all ODD rows or all EVEN rows</t>
    </r>
  </si>
  <si>
    <r>
      <t xml:space="preserve">A </t>
    </r>
    <r>
      <rPr>
        <b/>
        <sz val="10"/>
        <rFont val="Arial"/>
        <family val="2"/>
      </rPr>
      <t>.</t>
    </r>
    <r>
      <rPr>
        <b/>
        <i/>
        <sz val="10"/>
        <rFont val="Arial"/>
        <family val="2"/>
      </rPr>
      <t>table-id</t>
    </r>
    <r>
      <rPr>
        <b/>
        <sz val="10"/>
        <rFont val="Arial"/>
        <family val="2"/>
      </rPr>
      <t>-header</t>
    </r>
    <r>
      <rPr>
        <sz val="10"/>
        <rFont val="Arial"/>
      </rPr>
      <t xml:space="preserve"> for the first row of cells and a </t>
    </r>
    <r>
      <rPr>
        <b/>
        <sz val="10"/>
        <rFont val="Arial"/>
        <family val="2"/>
      </rPr>
      <t>.</t>
    </r>
    <r>
      <rPr>
        <b/>
        <i/>
        <sz val="10"/>
        <rFont val="Arial"/>
        <family val="2"/>
      </rPr>
      <t>table-id</t>
    </r>
    <r>
      <rPr>
        <b/>
        <sz val="10"/>
        <rFont val="Arial"/>
        <family val="2"/>
      </rPr>
      <t>-footer</t>
    </r>
    <r>
      <rPr>
        <sz val="10"/>
        <rFont val="Arial"/>
      </rPr>
      <t xml:space="preserve"> for the last row of cells</t>
    </r>
  </si>
  <si>
    <t>Styling tips</t>
  </si>
  <si>
    <r>
      <t xml:space="preserve">Width: </t>
    </r>
    <r>
      <rPr>
        <sz val="10"/>
        <rFont val="Arial"/>
      </rPr>
      <t>You either use a % for the container if you want a responsive table, or a px value for a fixed size table</t>
    </r>
  </si>
  <si>
    <t>If you are using a %, you can also set a min width so your table will not scale below the readable width</t>
  </si>
  <si>
    <t>If you decide to set a Cell Spacing (done with the margin property in the all cell styling section), you should use a consitent unit</t>
  </si>
  <si>
    <t>Meaning set the spacing as a % if using % width and px if using px width. This will make the cell width calculation more accurate.</t>
  </si>
  <si>
    <t>Based on the Width you set for the container and the number of column, the CSS sheet will compute the Cell width automatically</t>
  </si>
  <si>
    <t>This will prevent rows being split because of inapropriate with</t>
  </si>
  <si>
    <t xml:space="preserve">That bein said if you want different widths for different columns (odd, even, specific..) you can do that manually using the appropriate class. </t>
  </si>
  <si>
    <t>If you do however, make sure the summ of all the columns width plus the margins (if any used) totals 100% or the width px value.</t>
  </si>
  <si>
    <t>If you end up with rows being split over several rows, it is most likely because your widths do not add up</t>
  </si>
  <si>
    <r>
      <t>Borders:</t>
    </r>
    <r>
      <rPr>
        <sz val="10"/>
        <rFont val="Arial"/>
      </rPr>
      <t xml:space="preserve"> If specifying cell spacing, you should define the cell border in the same section (all cells sections)</t>
    </r>
  </si>
  <si>
    <t>If not using cell spacing (adjacent cells), it is better to define cell borders using the border in the All columns and All RoWS sectionS.</t>
  </si>
  <si>
    <t>This will prevent having double thickness for inside borders.</t>
  </si>
  <si>
    <t>Styling examples for the table</t>
  </si>
  <si>
    <t>Styling the container (including some necessary rules)</t>
  </si>
  <si>
    <t>#my-table {</t>
  </si>
  <si>
    <t xml:space="preserve"> /*this is the class for the table container based on the table ID*/</t>
  </si>
  <si>
    <t>overflow:hidden;</t>
  </si>
  <si>
    <t xml:space="preserve"> /* needed for the background color settings*/</t>
  </si>
  <si>
    <t>width:100%;</t>
  </si>
  <si>
    <t xml:space="preserve"> /*a percentage will make the tbale responsive and can be combined with in fixed min width */</t>
  </si>
  <si>
    <t>min-width:500px;</t>
  </si>
  <si>
    <t xml:space="preserve"> /*will ensure that a responsive table will not scale down beyond a certain point*/</t>
  </si>
  <si>
    <t xml:space="preserve">border:2px solid black; </t>
  </si>
  <si>
    <t xml:space="preserve"> /*border for the whole table*/</t>
  </si>
  <si>
    <t>background-color:grey;</t>
  </si>
  <si>
    <t xml:space="preserve"> /*background for the table container*/</t>
  </si>
  <si>
    <t>padding:0px;</t>
  </si>
  <si>
    <t xml:space="preserve"> /*padding for the table container*/</t>
  </si>
  <si>
    <t>margin:0px;</t>
  </si>
  <si>
    <t xml:space="preserve"> /*margin for the table container*/</t>
  </si>
  <si>
    <t>}</t>
  </si>
  <si>
    <t>Styling common to all cells</t>
  </si>
  <si>
    <t>.table-my-table {</t>
  </si>
  <si>
    <t xml:space="preserve"> /*this class will change depending on the specified Table ID*/</t>
  </si>
  <si>
    <t>float:left;</t>
  </si>
  <si>
    <t>/*floating the divs*/</t>
  </si>
  <si>
    <t xml:space="preserve">box-sizing:border-box; </t>
  </si>
  <si>
    <t>/*The border box rules below are necessary to make sizing of the columns easier*/</t>
  </si>
  <si>
    <t xml:space="preserve">-moz-box-sizing:border-box; </t>
  </si>
  <si>
    <t>/*they make the specified width include the border value*/</t>
  </si>
  <si>
    <t>-webkit-box-sizing:border-box;</t>
  </si>
  <si>
    <t>/*so we can simply divide the table width by the number of columns*/</t>
  </si>
  <si>
    <t>border:2px solid blue;</t>
  </si>
  <si>
    <t>/*border for the cells. Use only if using cell spacing with margin below*/</t>
  </si>
  <si>
    <t>background-color:teal;</t>
  </si>
  <si>
    <t>text-align:center;</t>
  </si>
  <si>
    <t>padding:10px;</t>
  </si>
  <si>
    <t>margin:0.5%;</t>
  </si>
  <si>
    <t>/*This will create spacing between cells. Total table width include the columns witdh + the margins*/</t>
  </si>
  <si>
    <t>width:9%;</t>
  </si>
  <si>
    <t>/*The CSS Worksheet will calculate automatically. Else make sure that (Width + 2 * margins) * Nb of columns = total width*/</t>
  </si>
  <si>
    <t>height:120px;</t>
  </si>
  <si>
    <t>Styling comon to all columns</t>
  </si>
  <si>
    <t>div[class*='col'] {</t>
  </si>
  <si>
    <t>/*CSS wildcard enables to slyle all cells with a class that contains col*/</t>
  </si>
  <si>
    <t>border-right:2px solid blue;</t>
  </si>
  <si>
    <t>/*only specify rigt border if not wanting to double up border width*/</t>
  </si>
  <si>
    <t>Styling the First column</t>
  </si>
  <si>
    <t>div[class*='c1 '] {</t>
  </si>
  <si>
    <t>/*CSS wildcard enables to slyle all cells with a class that contains c1 (include a space after the 1)*/</t>
  </si>
  <si>
    <t>clear:both;</t>
  </si>
  <si>
    <t>/*needed to start each row under the previous one*/</t>
  </si>
  <si>
    <t>border-left:2px solid blue;</t>
  </si>
  <si>
    <t>/*add the left border for the first columns*/</t>
  </si>
  <si>
    <t>Styling Odd Columns</t>
  </si>
  <si>
    <t>.col-odd {</t>
  </si>
  <si>
    <t>/*use .col-odd for odd columns*/</t>
  </si>
  <si>
    <t>background-color:green;</t>
  </si>
  <si>
    <t>Styling Even Columns</t>
  </si>
  <si>
    <t>.col-eve {</t>
  </si>
  <si>
    <t>/*use .col-eve for even columns*/</t>
  </si>
  <si>
    <t>Styling comon to all rows</t>
  </si>
  <si>
    <t>div[class*='row'] {</t>
  </si>
  <si>
    <t>/*CSS wildcard enables to slyle all cells with a class that contains row*/</t>
  </si>
  <si>
    <t>border-top:2px solid blue;</t>
  </si>
  <si>
    <t>/*only specify top border if not wanting to double up border width, then add bottom border on footer*/</t>
  </si>
  <si>
    <t>Styling Odd rows</t>
  </si>
  <si>
    <t>.row-odd {</t>
  </si>
  <si>
    <t>/*use .row-odd for odd columns*/</t>
  </si>
  <si>
    <t>Styling Even rows</t>
  </si>
  <si>
    <t>.row-eve {</t>
  </si>
  <si>
    <t>/*use .row-eve for even columns*/</t>
  </si>
  <si>
    <t>Styling a Specific rows</t>
  </si>
  <si>
    <t>div[class*='r2c'] {</t>
  </si>
  <si>
    <t>/*CSS wildcard enables to slyle all cells with a class that contains r2c (include the c)*/</t>
  </si>
  <si>
    <t>Styling the Header</t>
  </si>
  <si>
    <r>
      <t>.</t>
    </r>
    <r>
      <rPr>
        <i/>
        <sz val="10"/>
        <rFont val="Arial"/>
        <family val="2"/>
      </rPr>
      <t>table-id</t>
    </r>
    <r>
      <rPr>
        <sz val="10"/>
        <rFont val="Arial"/>
      </rPr>
      <t>-header {</t>
    </r>
  </si>
  <si>
    <t>/*like .my-table-header*/</t>
  </si>
  <si>
    <t>background-color:white !important;</t>
  </si>
  <si>
    <t>Styling the Footer</t>
  </si>
  <si>
    <r>
      <t>.</t>
    </r>
    <r>
      <rPr>
        <i/>
        <sz val="10"/>
        <rFont val="Arial"/>
        <family val="2"/>
      </rPr>
      <t>table-id</t>
    </r>
    <r>
      <rPr>
        <sz val="10"/>
        <rFont val="Arial"/>
      </rPr>
      <t>-footer {</t>
    </r>
  </si>
  <si>
    <t>/*like .my-table-footer*/</t>
  </si>
  <si>
    <t>background-color:black !important;</t>
  </si>
  <si>
    <t>color:white;</t>
  </si>
  <si>
    <t>border-bottom:2px solid blue;</t>
  </si>
  <si>
    <t>/*bottom border for the rows*/</t>
  </si>
  <si>
    <t>IMPORTANT NOTE:</t>
  </si>
  <si>
    <t xml:space="preserve">Some rules may overlap. In these cases you may need to change the order of the rules or use !important to make sure the proper rule takes precedence </t>
  </si>
  <si>
    <t>Next: Go to the TABLE WorkSheet to dimension the Table</t>
  </si>
  <si>
    <t>TABLE WorkSheet</t>
  </si>
  <si>
    <t>This sheet is to be used to generate the HTML code of the table. You simply have to choose a table ID a number of rows and a number of columns.</t>
  </si>
  <si>
    <t>The resulting HTML code is in the Light Blue Box at the bottom, and can be Copy / Pasted where you need it.</t>
  </si>
  <si>
    <t>Fill In values/options in the</t>
  </si>
  <si>
    <t>YELLOW</t>
  </si>
  <si>
    <t>boxes</t>
  </si>
  <si>
    <t>Table configuration</t>
  </si>
  <si>
    <t>ID</t>
  </si>
  <si>
    <t>my-own-table</t>
  </si>
  <si>
    <t>Columns</t>
  </si>
  <si>
    <t>Value between 1-10</t>
  </si>
  <si>
    <t>Rows</t>
  </si>
  <si>
    <t>Value between 1-20</t>
  </si>
  <si>
    <t>Table Content</t>
  </si>
  <si>
    <t>Type an X in the Option box of your choice below</t>
  </si>
  <si>
    <t>x</t>
  </si>
  <si>
    <t>Use Cell classes as Placeholder text in the cells</t>
  </si>
  <si>
    <t>Use the Content from the Content WorkSheet</t>
  </si>
  <si>
    <t>HTML CODE of the Table</t>
  </si>
  <si>
    <t>Right click the Blue cell below, select Copy, then Paste the code in the Content area of your choice</t>
  </si>
  <si>
    <t>CSS WorkSheet</t>
  </si>
  <si>
    <t>This WorkSheet is there to help you generate some sample styling rule.</t>
  </si>
  <si>
    <t>Final CSS can be copied from the blue cell at the bottom.Use it as as a start, then customize the final CSS as you need</t>
  </si>
  <si>
    <t>The code for a complte html test page is also generated at the very bottom in the green cell</t>
  </si>
  <si>
    <t>Check tips or error messages</t>
  </si>
  <si>
    <t>Note: You are responsible for using valid attributes for the various CSS options below</t>
  </si>
  <si>
    <t>Table Styling (global for the table container)</t>
  </si>
  <si>
    <t>Width:</t>
  </si>
  <si>
    <t>%</t>
  </si>
  <si>
    <t>or</t>
  </si>
  <si>
    <t>px</t>
  </si>
  <si>
    <t>Min-width:</t>
  </si>
  <si>
    <t>Background-color:</t>
  </si>
  <si>
    <t>grey</t>
  </si>
  <si>
    <t>Border-Color:</t>
  </si>
  <si>
    <t>black</t>
  </si>
  <si>
    <t>Border-Width:</t>
  </si>
  <si>
    <t>Border-Type:</t>
  </si>
  <si>
    <t>solid</t>
  </si>
  <si>
    <t>Padding:</t>
  </si>
  <si>
    <t>Margin:</t>
  </si>
  <si>
    <t>All Cells Styling (same for every cell)</t>
  </si>
  <si>
    <t>Automatic calculation</t>
  </si>
  <si>
    <t>Height:</t>
  </si>
  <si>
    <t>background-color:</t>
  </si>
  <si>
    <t>white</t>
  </si>
  <si>
    <t>Text color:</t>
  </si>
  <si>
    <t>text-align:</t>
  </si>
  <si>
    <t>center</t>
  </si>
  <si>
    <t>Cell spacing:</t>
  </si>
  <si>
    <t>red</t>
  </si>
  <si>
    <t>All Columns Styling (same for every column)</t>
  </si>
  <si>
    <t>Column Border</t>
  </si>
  <si>
    <t>Odd Column Styling</t>
  </si>
  <si>
    <t>yellow</t>
  </si>
  <si>
    <t>Text-Color:</t>
  </si>
  <si>
    <t>Text Justification:</t>
  </si>
  <si>
    <t>Even Column Styling</t>
  </si>
  <si>
    <t>teal</t>
  </si>
  <si>
    <t>All Rows Styling</t>
  </si>
  <si>
    <t>Row Border</t>
  </si>
  <si>
    <t>Odd Row Styling</t>
  </si>
  <si>
    <t>Even Row Styling</t>
  </si>
  <si>
    <t>Header Styling</t>
  </si>
  <si>
    <t>Footer Styling</t>
  </si>
  <si>
    <t>CSS Generated</t>
  </si>
  <si>
    <t>Right click the Blue cell below, select Copy, then Paste the CSS code in your Custom CSS Rule Box, or in your content inside &lt;style&gt; tags</t>
  </si>
  <si>
    <r>
      <t xml:space="preserve">WARNING! In most text editors, when you paste the content of the Excel Cell, it will add double quotes " before and after the content. </t>
    </r>
    <r>
      <rPr>
        <b/>
        <u/>
        <sz val="10"/>
        <rFont val="Arial"/>
        <family val="2"/>
      </rPr>
      <t>After you paste the Code, Check for these quotes in your content and Remove them if they are present!</t>
    </r>
  </si>
  <si>
    <t>Web Page Preview File</t>
  </si>
  <si>
    <t>IF you want to create a simple Web Page to test your design, right click on the green box below, select Copy, then Paste the Content of the Blue Box below in a text editor, then save the file with the extension .html and then open it with the browser of your choice.</t>
  </si>
  <si>
    <t>CONTENT WorkSheet</t>
  </si>
  <si>
    <t>This WorkSheet is to use and Excel table for inputing your content in the Div based table generated in the Table WorkSheet</t>
  </si>
  <si>
    <t>First Set the number of rows and columns in the Table Worksheet</t>
  </si>
  <si>
    <t>Then simply fill in the corresponding Columns and Rows below or copy paste the content of an existing Excel sheet in place</t>
  </si>
  <si>
    <t>Make sure you have selected the appropriate Table Content Option on the Table WorkSheet</t>
  </si>
  <si>
    <t>Warning! Do NOT Delete any cells in that table. ONLY clear content and formating when needing to change the content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</si>
</sst>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font>
      <sz val="10"/>
      <name val="Arial"/>
    </font>
    <font>
      <sz val="10"/>
      <name val="Arial"/>
    </font>
    <font>
      <b/>
      <sz val="10"/>
      <name val="Arial"/>
      <family val="2"/>
    </font>
    <font>
      <b/>
      <i/>
      <sz val="10"/>
      <name val="Arial"/>
      <family val="2"/>
    </font>
    <font>
      <sz val="10"/>
      <name val="Arial"/>
      <family val="2"/>
    </font>
    <font>
      <sz val="10"/>
      <color indexed="10"/>
      <name val="Arial"/>
    </font>
    <font>
      <sz val="10"/>
      <color indexed="10"/>
      <name val="Arial"/>
      <family val="2"/>
    </font>
    <font>
      <b/>
      <sz val="10"/>
      <color indexed="10"/>
      <name val="Arial"/>
      <family val="2"/>
    </font>
    <font>
      <sz val="10"/>
      <name val="Arial Unicode MS"/>
    </font>
    <font>
      <b/>
      <sz val="10"/>
      <color indexed="63"/>
      <name val="Arial"/>
      <family val="2"/>
    </font>
    <font>
      <u/>
      <sz val="10"/>
      <color indexed="12"/>
      <name val="Arial"/>
    </font>
    <font>
      <sz val="10"/>
      <color indexed="63"/>
      <name val="Arial"/>
      <family val="2"/>
    </font>
    <font>
      <sz val="8"/>
      <name val="Arial"/>
    </font>
    <font>
      <b/>
      <u/>
      <sz val="10"/>
      <name val="Arial"/>
      <family val="2"/>
    </font>
    <font>
      <u/>
      <sz val="10"/>
      <name val="Arial"/>
    </font>
    <font>
      <i/>
      <sz val="10"/>
      <name val="Arial"/>
      <family val="2"/>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10"/>
        <bgColor indexed="64"/>
      </patternFill>
    </fill>
    <fill>
      <patternFill patternType="solid">
        <fgColor indexed="41"/>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134">
    <xf numFmtId="0" fontId="0" fillId="0" borderId="0" xfId="0"/>
    <xf numFmtId="0" fontId="2" fillId="0" borderId="0" xfId="0" applyFont="1"/>
    <xf numFmtId="0" fontId="0" fillId="2" borderId="0" xfId="0" applyFill="1"/>
    <xf numFmtId="0" fontId="5" fillId="0" borderId="0" xfId="0" applyFont="1"/>
    <xf numFmtId="0" fontId="6" fillId="0" borderId="0" xfId="0" applyFont="1"/>
    <xf numFmtId="0" fontId="7" fillId="0" borderId="0" xfId="0" applyFont="1"/>
    <xf numFmtId="0" fontId="7" fillId="0" borderId="1" xfId="0" applyFont="1" applyBorder="1"/>
    <xf numFmtId="0" fontId="2" fillId="0" borderId="2" xfId="0" applyFont="1" applyBorder="1"/>
    <xf numFmtId="0" fontId="0" fillId="0" borderId="0" xfId="0" applyAlignment="1"/>
    <xf numFmtId="0" fontId="2" fillId="0" borderId="0" xfId="0" applyFont="1" applyAlignment="1"/>
    <xf numFmtId="0" fontId="0" fillId="0" borderId="0" xfId="0" applyAlignment="1">
      <alignment wrapText="1"/>
    </xf>
    <xf numFmtId="0" fontId="2" fillId="2" borderId="3" xfId="0" applyFont="1" applyFill="1" applyBorder="1" applyAlignment="1">
      <alignment horizontal="center" wrapText="1"/>
    </xf>
    <xf numFmtId="0" fontId="2" fillId="3" borderId="1" xfId="0" applyFont="1" applyFill="1" applyBorder="1" applyAlignment="1"/>
    <xf numFmtId="0" fontId="2" fillId="3" borderId="4" xfId="0" applyFont="1" applyFill="1" applyBorder="1" applyAlignment="1">
      <alignment horizontal="right"/>
    </xf>
    <xf numFmtId="0" fontId="2" fillId="3" borderId="4" xfId="0" applyFont="1" applyFill="1" applyBorder="1" applyAlignment="1">
      <alignment horizontal="left"/>
    </xf>
    <xf numFmtId="0" fontId="2" fillId="3" borderId="4" xfId="0" applyFont="1" applyFill="1" applyBorder="1" applyAlignment="1"/>
    <xf numFmtId="0" fontId="2" fillId="3" borderId="2" xfId="0" applyFont="1" applyFill="1" applyBorder="1" applyAlignment="1"/>
    <xf numFmtId="0" fontId="0" fillId="3" borderId="5" xfId="0" applyFill="1" applyBorder="1" applyAlignment="1"/>
    <xf numFmtId="0" fontId="0" fillId="3" borderId="0" xfId="0" applyFill="1" applyBorder="1" applyAlignment="1">
      <alignment horizontal="right"/>
    </xf>
    <xf numFmtId="0" fontId="0" fillId="3" borderId="0" xfId="0" applyFill="1" applyBorder="1" applyAlignment="1">
      <alignment horizontal="left"/>
    </xf>
    <xf numFmtId="0" fontId="0" fillId="3" borderId="0" xfId="0" applyFill="1" applyBorder="1" applyAlignment="1"/>
    <xf numFmtId="0" fontId="0" fillId="3" borderId="6" xfId="0" applyFill="1" applyBorder="1" applyAlignment="1"/>
    <xf numFmtId="0" fontId="2" fillId="2" borderId="3" xfId="0" applyFont="1" applyFill="1" applyBorder="1" applyAlignment="1">
      <alignment horizontal="left"/>
    </xf>
    <xf numFmtId="0" fontId="5" fillId="3" borderId="6" xfId="0" applyFont="1" applyFill="1" applyBorder="1" applyAlignment="1"/>
    <xf numFmtId="0" fontId="2" fillId="2" borderId="7" xfId="0" applyFont="1" applyFill="1" applyBorder="1" applyAlignment="1">
      <alignment horizontal="left"/>
    </xf>
    <xf numFmtId="0" fontId="0" fillId="3" borderId="8" xfId="0" applyFill="1" applyBorder="1" applyAlignment="1">
      <alignment wrapText="1"/>
    </xf>
    <xf numFmtId="0" fontId="0" fillId="3" borderId="9" xfId="0" applyFill="1" applyBorder="1" applyAlignment="1">
      <alignment wrapText="1"/>
    </xf>
    <xf numFmtId="0" fontId="0" fillId="3" borderId="10" xfId="0" applyFill="1" applyBorder="1" applyAlignment="1">
      <alignment wrapText="1"/>
    </xf>
    <xf numFmtId="0" fontId="0" fillId="3" borderId="0" xfId="0" applyFill="1" applyBorder="1" applyAlignment="1">
      <alignment wrapText="1"/>
    </xf>
    <xf numFmtId="0" fontId="7" fillId="3" borderId="4" xfId="0" applyFont="1" applyFill="1" applyBorder="1" applyAlignment="1"/>
    <xf numFmtId="0" fontId="2" fillId="2" borderId="3" xfId="0" applyFont="1" applyFill="1" applyBorder="1" applyAlignment="1">
      <alignment horizontal="center"/>
    </xf>
    <xf numFmtId="0" fontId="0" fillId="3" borderId="8" xfId="0" applyFill="1" applyBorder="1" applyAlignment="1"/>
    <xf numFmtId="0" fontId="0" fillId="3" borderId="9" xfId="0" applyFill="1" applyBorder="1" applyAlignment="1"/>
    <xf numFmtId="0" fontId="2" fillId="3" borderId="9" xfId="0" applyFont="1" applyFill="1" applyBorder="1" applyAlignment="1"/>
    <xf numFmtId="0" fontId="0" fillId="3" borderId="10" xfId="0" applyFill="1" applyBorder="1" applyAlignment="1"/>
    <xf numFmtId="0" fontId="2" fillId="0" borderId="0" xfId="0" applyFont="1" applyAlignment="1">
      <alignment horizontal="center" wrapText="1"/>
    </xf>
    <xf numFmtId="0" fontId="2" fillId="0" borderId="9" xfId="0" applyFont="1" applyBorder="1" applyAlignment="1">
      <alignment horizontal="center" wrapText="1"/>
    </xf>
    <xf numFmtId="0" fontId="0" fillId="0" borderId="11" xfId="0" applyBorder="1" applyAlignment="1">
      <alignment wrapText="1"/>
    </xf>
    <xf numFmtId="0" fontId="0" fillId="4" borderId="12" xfId="0" applyFill="1" applyBorder="1" applyAlignment="1">
      <alignment wrapText="1"/>
    </xf>
    <xf numFmtId="0" fontId="0" fillId="4" borderId="13" xfId="0" applyFill="1" applyBorder="1" applyAlignment="1">
      <alignment wrapText="1"/>
    </xf>
    <xf numFmtId="0" fontId="0" fillId="4" borderId="14" xfId="0" applyFill="1" applyBorder="1" applyAlignment="1">
      <alignment wrapText="1"/>
    </xf>
    <xf numFmtId="0" fontId="0" fillId="4" borderId="15" xfId="0" applyFill="1" applyBorder="1" applyAlignment="1">
      <alignment wrapText="1"/>
    </xf>
    <xf numFmtId="0" fontId="0" fillId="0" borderId="0" xfId="0" applyAlignment="1">
      <alignment horizontal="right"/>
    </xf>
    <xf numFmtId="0" fontId="0" fillId="0" borderId="0" xfId="0" applyAlignment="1">
      <alignment horizontal="center"/>
    </xf>
    <xf numFmtId="0" fontId="7" fillId="0" borderId="0" xfId="0" applyFont="1" applyAlignment="1">
      <alignment horizontal="center"/>
    </xf>
    <xf numFmtId="0" fontId="2" fillId="3" borderId="1" xfId="0" applyFont="1" applyFill="1" applyBorder="1"/>
    <xf numFmtId="0" fontId="2" fillId="3" borderId="4" xfId="0" applyFont="1" applyFill="1" applyBorder="1"/>
    <xf numFmtId="0" fontId="2" fillId="3" borderId="2" xfId="0" applyFont="1" applyFill="1" applyBorder="1" applyAlignment="1">
      <alignment horizontal="center"/>
    </xf>
    <xf numFmtId="0" fontId="0" fillId="3" borderId="5" xfId="0" applyFill="1" applyBorder="1"/>
    <xf numFmtId="0" fontId="0" fillId="3" borderId="0" xfId="0" applyFill="1" applyBorder="1"/>
    <xf numFmtId="0" fontId="0" fillId="3" borderId="6" xfId="0" applyFill="1" applyBorder="1" applyAlignment="1">
      <alignment horizontal="center"/>
    </xf>
    <xf numFmtId="0" fontId="0" fillId="3" borderId="16" xfId="0" applyFill="1" applyBorder="1" applyAlignment="1">
      <alignment horizontal="right"/>
    </xf>
    <xf numFmtId="164" fontId="0" fillId="2" borderId="3" xfId="1" applyNumberFormat="1" applyFont="1" applyFill="1" applyBorder="1" applyAlignment="1">
      <alignment horizontal="right"/>
    </xf>
    <xf numFmtId="0" fontId="0" fillId="3" borderId="17" xfId="0" applyFill="1" applyBorder="1" applyAlignment="1">
      <alignment horizontal="center"/>
    </xf>
    <xf numFmtId="0" fontId="0" fillId="2" borderId="3" xfId="0" applyFill="1" applyBorder="1"/>
    <xf numFmtId="0" fontId="0" fillId="3" borderId="18" xfId="0" applyFill="1" applyBorder="1"/>
    <xf numFmtId="0" fontId="7" fillId="3" borderId="6" xfId="0" applyFont="1" applyFill="1" applyBorder="1" applyAlignment="1">
      <alignment horizontal="center"/>
    </xf>
    <xf numFmtId="164" fontId="0" fillId="3" borderId="17" xfId="1" applyNumberFormat="1" applyFont="1" applyFill="1" applyBorder="1" applyAlignment="1">
      <alignment horizontal="right"/>
    </xf>
    <xf numFmtId="0" fontId="0" fillId="2" borderId="3" xfId="0" applyFill="1" applyBorder="1" applyAlignment="1">
      <alignment horizontal="right"/>
    </xf>
    <xf numFmtId="0" fontId="0" fillId="3" borderId="1" xfId="0" applyFill="1" applyBorder="1" applyAlignment="1">
      <alignment horizontal="right"/>
    </xf>
    <xf numFmtId="0" fontId="5" fillId="3" borderId="6" xfId="0" applyFont="1" applyFill="1" applyBorder="1" applyAlignment="1">
      <alignment horizontal="center"/>
    </xf>
    <xf numFmtId="0" fontId="0" fillId="3" borderId="18" xfId="0" applyFill="1" applyBorder="1" applyAlignment="1">
      <alignment horizontal="center"/>
    </xf>
    <xf numFmtId="0" fontId="0" fillId="3" borderId="0" xfId="0" applyFill="1" applyBorder="1" applyAlignment="1">
      <alignment horizontal="center"/>
    </xf>
    <xf numFmtId="43" fontId="0" fillId="2" borderId="3" xfId="1" applyNumberFormat="1" applyFont="1" applyFill="1" applyBorder="1" applyAlignment="1">
      <alignment horizontal="right"/>
    </xf>
    <xf numFmtId="0" fontId="0" fillId="3" borderId="8" xfId="0" applyFill="1" applyBorder="1"/>
    <xf numFmtId="0" fontId="0" fillId="3" borderId="9" xfId="0" applyFill="1" applyBorder="1" applyAlignment="1">
      <alignment horizontal="right"/>
    </xf>
    <xf numFmtId="0" fontId="0" fillId="3" borderId="9" xfId="0" applyFill="1" applyBorder="1"/>
    <xf numFmtId="0" fontId="0" fillId="3" borderId="10" xfId="0" applyFill="1" applyBorder="1" applyAlignment="1">
      <alignment horizontal="center"/>
    </xf>
    <xf numFmtId="0" fontId="4" fillId="0" borderId="0" xfId="0" applyFont="1"/>
    <xf numFmtId="164" fontId="0" fillId="5" borderId="3" xfId="1" applyNumberFormat="1" applyFont="1" applyFill="1" applyBorder="1" applyAlignment="1">
      <alignment horizontal="right"/>
    </xf>
    <xf numFmtId="0" fontId="0" fillId="3" borderId="17" xfId="0" applyFill="1" applyBorder="1"/>
    <xf numFmtId="0" fontId="0" fillId="5" borderId="3" xfId="0" applyFill="1" applyBorder="1"/>
    <xf numFmtId="164" fontId="0" fillId="3" borderId="0" xfId="1" applyNumberFormat="1" applyFont="1" applyFill="1" applyBorder="1" applyAlignment="1">
      <alignment horizontal="right"/>
    </xf>
    <xf numFmtId="0" fontId="0" fillId="3" borderId="9" xfId="0" applyFill="1" applyBorder="1" applyAlignment="1">
      <alignment horizontal="center"/>
    </xf>
    <xf numFmtId="0" fontId="0" fillId="0" borderId="0" xfId="0" applyAlignment="1">
      <alignment vertical="distributed" wrapText="1"/>
    </xf>
    <xf numFmtId="0" fontId="2" fillId="0" borderId="0" xfId="0" applyFont="1" applyBorder="1"/>
    <xf numFmtId="0" fontId="2" fillId="0" borderId="0" xfId="0" applyFont="1" applyBorder="1" applyAlignment="1">
      <alignment wrapText="1"/>
    </xf>
    <xf numFmtId="0" fontId="9" fillId="0" borderId="15" xfId="0" applyFont="1" applyBorder="1" applyAlignment="1">
      <alignment horizontal="center" vertical="center" wrapText="1"/>
    </xf>
    <xf numFmtId="0" fontId="0" fillId="0" borderId="15" xfId="0" applyBorder="1" applyAlignment="1">
      <alignment vertical="distributed" wrapText="1"/>
    </xf>
    <xf numFmtId="0" fontId="10" fillId="0" borderId="15" xfId="2" applyBorder="1" applyAlignment="1" applyProtection="1">
      <alignment wrapText="1"/>
    </xf>
    <xf numFmtId="0" fontId="11" fillId="0" borderId="15" xfId="0" applyFont="1" applyBorder="1" applyAlignment="1">
      <alignment wrapText="1"/>
    </xf>
    <xf numFmtId="0" fontId="2" fillId="0" borderId="0" xfId="0" applyFont="1" applyFill="1" applyBorder="1" applyAlignment="1">
      <alignment horizontal="center"/>
    </xf>
    <xf numFmtId="0" fontId="5" fillId="0" borderId="0" xfId="0" applyFont="1" applyAlignment="1"/>
    <xf numFmtId="0" fontId="0" fillId="3" borderId="2" xfId="0" applyFill="1" applyBorder="1"/>
    <xf numFmtId="0" fontId="2" fillId="3" borderId="5" xfId="0" applyFont="1" applyFill="1" applyBorder="1"/>
    <xf numFmtId="0" fontId="0" fillId="3" borderId="6" xfId="0" applyFill="1" applyBorder="1"/>
    <xf numFmtId="0" fontId="0" fillId="3" borderId="10" xfId="0" applyFill="1" applyBorder="1"/>
    <xf numFmtId="0" fontId="14" fillId="3" borderId="5" xfId="0" applyFont="1" applyFill="1" applyBorder="1"/>
    <xf numFmtId="0" fontId="7" fillId="0" borderId="8" xfId="0" applyFont="1" applyBorder="1" applyAlignment="1">
      <alignment horizontal="left" vertical="top" wrapText="1"/>
    </xf>
    <xf numFmtId="0" fontId="7" fillId="0" borderId="10" xfId="0" applyFont="1" applyBorder="1" applyAlignment="1">
      <alignment horizontal="left" vertical="top" wrapText="1"/>
    </xf>
    <xf numFmtId="0" fontId="7" fillId="0" borderId="16" xfId="0" applyFont="1" applyBorder="1" applyAlignment="1">
      <alignment horizontal="left" vertical="top" wrapText="1"/>
    </xf>
    <xf numFmtId="0" fontId="7" fillId="0" borderId="18" xfId="0" applyFont="1" applyBorder="1" applyAlignment="1">
      <alignment horizontal="left" vertical="top" wrapText="1"/>
    </xf>
    <xf numFmtId="0" fontId="0" fillId="0" borderId="0" xfId="0" applyAlignment="1">
      <alignment horizontal="left" wrapText="1"/>
    </xf>
    <xf numFmtId="0" fontId="0" fillId="0" borderId="0" xfId="0" applyBorder="1" applyAlignment="1">
      <alignment horizontal="left"/>
    </xf>
    <xf numFmtId="0" fontId="2" fillId="6" borderId="16" xfId="0" applyFont="1" applyFill="1" applyBorder="1" applyAlignment="1">
      <alignment horizontal="left" wrapText="1"/>
    </xf>
    <xf numFmtId="0" fontId="2" fillId="6" borderId="17" xfId="0" applyFont="1" applyFill="1" applyBorder="1" applyAlignment="1">
      <alignment horizontal="left" wrapText="1"/>
    </xf>
    <xf numFmtId="0" fontId="2" fillId="6" borderId="18" xfId="0" applyFont="1" applyFill="1" applyBorder="1" applyAlignment="1">
      <alignment horizontal="left" wrapText="1"/>
    </xf>
    <xf numFmtId="0" fontId="0" fillId="7" borderId="1" xfId="0" applyFill="1" applyBorder="1" applyAlignment="1">
      <alignment horizontal="left" vertical="top" wrapText="1"/>
    </xf>
    <xf numFmtId="0" fontId="0" fillId="7" borderId="4" xfId="0" applyFill="1" applyBorder="1" applyAlignment="1">
      <alignment horizontal="left" vertical="top" wrapText="1"/>
    </xf>
    <xf numFmtId="0" fontId="0" fillId="7" borderId="2" xfId="0" applyFill="1" applyBorder="1" applyAlignment="1">
      <alignment horizontal="left" vertical="top" wrapText="1"/>
    </xf>
    <xf numFmtId="0" fontId="0" fillId="7" borderId="5" xfId="0" applyFill="1" applyBorder="1" applyAlignment="1">
      <alignment horizontal="left" vertical="top" wrapText="1"/>
    </xf>
    <xf numFmtId="0" fontId="0" fillId="7" borderId="0" xfId="0" applyFill="1" applyBorder="1" applyAlignment="1">
      <alignment horizontal="left" vertical="top" wrapText="1"/>
    </xf>
    <xf numFmtId="0" fontId="0" fillId="7" borderId="6"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0" xfId="0" applyFill="1" applyBorder="1" applyAlignment="1">
      <alignment horizontal="left" vertical="top" wrapText="1"/>
    </xf>
    <xf numFmtId="0" fontId="2" fillId="2" borderId="16" xfId="0" applyFont="1" applyFill="1" applyBorder="1" applyAlignment="1">
      <alignment horizontal="center"/>
    </xf>
    <xf numFmtId="0" fontId="2" fillId="2" borderId="18" xfId="0" applyFont="1" applyFill="1" applyBorder="1" applyAlignment="1">
      <alignment horizontal="center"/>
    </xf>
    <xf numFmtId="0" fontId="4" fillId="0" borderId="16" xfId="0" applyFont="1" applyBorder="1" applyAlignment="1">
      <alignment horizontal="left" wrapText="1"/>
    </xf>
    <xf numFmtId="0" fontId="4" fillId="0" borderId="17" xfId="0" applyFont="1" applyBorder="1" applyAlignment="1">
      <alignment horizontal="left" wrapText="1"/>
    </xf>
    <xf numFmtId="0" fontId="4" fillId="0" borderId="18" xfId="0" applyFont="1" applyBorder="1" applyAlignment="1">
      <alignment horizontal="left" wrapText="1"/>
    </xf>
    <xf numFmtId="0" fontId="0" fillId="4" borderId="1" xfId="0" applyFill="1" applyBorder="1" applyAlignment="1">
      <alignment horizontal="left" vertical="top" wrapText="1"/>
    </xf>
    <xf numFmtId="0" fontId="0" fillId="4" borderId="4" xfId="0" applyFill="1" applyBorder="1" applyAlignment="1">
      <alignment horizontal="left" vertical="top" wrapText="1"/>
    </xf>
    <xf numFmtId="0" fontId="0" fillId="4" borderId="2" xfId="0" applyFill="1" applyBorder="1" applyAlignment="1">
      <alignment horizontal="left" vertical="top" wrapText="1"/>
    </xf>
    <xf numFmtId="0" fontId="0" fillId="4" borderId="5" xfId="0" applyFill="1" applyBorder="1" applyAlignment="1">
      <alignment horizontal="left" vertical="top" wrapText="1"/>
    </xf>
    <xf numFmtId="0" fontId="0" fillId="4" borderId="0" xfId="0" applyFill="1" applyBorder="1" applyAlignment="1">
      <alignment horizontal="left" vertical="top" wrapText="1"/>
    </xf>
    <xf numFmtId="0" fontId="0" fillId="4" borderId="6" xfId="0" applyFill="1" applyBorder="1" applyAlignment="1">
      <alignment horizontal="left"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0" fillId="4" borderId="10" xfId="0" applyFill="1" applyBorder="1" applyAlignment="1">
      <alignment horizontal="left" vertical="top" wrapText="1"/>
    </xf>
    <xf numFmtId="0" fontId="8" fillId="0" borderId="0" xfId="0" applyFont="1" applyAlignment="1">
      <alignment horizontal="left" vertical="distributed" wrapText="1"/>
    </xf>
    <xf numFmtId="0" fontId="0" fillId="0" borderId="0" xfId="0" applyAlignment="1">
      <alignment horizontal="left"/>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distributed" wrapText="1"/>
    </xf>
    <xf numFmtId="0" fontId="2" fillId="6" borderId="16" xfId="0" applyFont="1" applyFill="1" applyBorder="1" applyAlignment="1">
      <alignment horizontal="left" vertical="distributed" wrapText="1"/>
    </xf>
    <xf numFmtId="0" fontId="2" fillId="6" borderId="17" xfId="0" applyFont="1" applyFill="1" applyBorder="1" applyAlignment="1">
      <alignment horizontal="left" vertical="distributed" wrapText="1"/>
    </xf>
    <xf numFmtId="0" fontId="2" fillId="6" borderId="18" xfId="0" applyFont="1" applyFill="1" applyBorder="1" applyAlignment="1">
      <alignment horizontal="left" vertical="distributed" wrapText="1"/>
    </xf>
    <xf numFmtId="0" fontId="4" fillId="0" borderId="0" xfId="0" applyFont="1" applyAlignment="1">
      <alignment horizontal="left" vertical="distributed" wrapText="1"/>
    </xf>
    <xf numFmtId="0" fontId="5" fillId="3" borderId="6" xfId="0" applyFont="1" applyFill="1" applyBorder="1" applyAlignment="1">
      <alignment horizontal="center" vertical="distributed" wrapText="1"/>
    </xf>
    <xf numFmtId="0" fontId="2" fillId="6" borderId="16" xfId="0" applyFont="1" applyFill="1" applyBorder="1" applyAlignment="1">
      <alignment horizontal="left" vertical="distributed"/>
    </xf>
    <xf numFmtId="0" fontId="2" fillId="6" borderId="17" xfId="0" applyFont="1" applyFill="1" applyBorder="1" applyAlignment="1">
      <alignment horizontal="left" vertical="distributed"/>
    </xf>
    <xf numFmtId="0" fontId="2" fillId="6" borderId="18" xfId="0" applyFont="1" applyFill="1" applyBorder="1" applyAlignment="1">
      <alignment horizontal="left" vertical="distributed"/>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4"/>
  <sheetViews>
    <sheetView tabSelected="1" workbookViewId="0">
      <selection activeCell="B22" sqref="B22"/>
    </sheetView>
  </sheetViews>
  <sheetFormatPr defaultRowHeight="12.75"/>
  <cols>
    <col min="1" max="1" width="6.5703125" customWidth="1"/>
    <col min="2" max="2" width="25.7109375" customWidth="1"/>
    <col min="3" max="3" width="88.28515625" customWidth="1"/>
  </cols>
  <sheetData>
    <row r="1" spans="2:3">
      <c r="B1" s="1" t="s">
        <v>0</v>
      </c>
    </row>
    <row r="2" spans="2:3" ht="13.5" thickBot="1">
      <c r="B2" s="1"/>
    </row>
    <row r="3" spans="2:3" ht="27" customHeight="1" thickBot="1">
      <c r="B3" s="90" t="s">
        <v>1</v>
      </c>
      <c r="C3" s="91"/>
    </row>
    <row r="5" spans="2:3">
      <c r="B5" s="1" t="s">
        <v>2</v>
      </c>
    </row>
    <row r="7" spans="2:3">
      <c r="B7" t="s">
        <v>3</v>
      </c>
    </row>
    <row r="8" spans="2:3">
      <c r="B8" t="s">
        <v>4</v>
      </c>
    </row>
    <row r="9" spans="2:3">
      <c r="B9" t="s">
        <v>5</v>
      </c>
    </row>
    <row r="10" spans="2:3">
      <c r="B10" t="s">
        <v>6</v>
      </c>
    </row>
    <row r="11" spans="2:3">
      <c r="B11" t="s">
        <v>7</v>
      </c>
    </row>
    <row r="13" spans="2:3">
      <c r="B13" s="1" t="s">
        <v>8</v>
      </c>
    </row>
    <row r="15" spans="2:3">
      <c r="B15" t="s">
        <v>9</v>
      </c>
    </row>
    <row r="16" spans="2:3">
      <c r="B16" t="s">
        <v>10</v>
      </c>
    </row>
    <row r="17" spans="2:3">
      <c r="B17" t="s">
        <v>11</v>
      </c>
    </row>
    <row r="18" spans="2:3">
      <c r="B18" t="s">
        <v>12</v>
      </c>
    </row>
    <row r="19" spans="2:3">
      <c r="B19" t="s">
        <v>13</v>
      </c>
    </row>
    <row r="20" spans="2:3">
      <c r="B20" t="s">
        <v>14</v>
      </c>
    </row>
    <row r="21" spans="2:3">
      <c r="B21" t="s">
        <v>15</v>
      </c>
    </row>
    <row r="22" spans="2:3">
      <c r="B22" t="s">
        <v>16</v>
      </c>
    </row>
    <row r="23" spans="2:3" ht="13.5" thickBot="1"/>
    <row r="24" spans="2:3">
      <c r="B24" s="45" t="s">
        <v>17</v>
      </c>
      <c r="C24" s="83"/>
    </row>
    <row r="25" spans="2:3">
      <c r="B25" s="84" t="s">
        <v>18</v>
      </c>
      <c r="C25" s="85"/>
    </row>
    <row r="26" spans="2:3">
      <c r="B26" s="48" t="s">
        <v>19</v>
      </c>
      <c r="C26" s="85"/>
    </row>
    <row r="27" spans="2:3">
      <c r="B27" s="48" t="s">
        <v>20</v>
      </c>
      <c r="C27" s="85"/>
    </row>
    <row r="28" spans="2:3">
      <c r="B28" s="48" t="s">
        <v>21</v>
      </c>
      <c r="C28" s="85"/>
    </row>
    <row r="29" spans="2:3">
      <c r="B29" s="48" t="s">
        <v>22</v>
      </c>
      <c r="C29" s="85"/>
    </row>
    <row r="30" spans="2:3">
      <c r="B30" s="48" t="s">
        <v>23</v>
      </c>
      <c r="C30" s="85"/>
    </row>
    <row r="31" spans="2:3">
      <c r="B31" s="48" t="s">
        <v>24</v>
      </c>
      <c r="C31" s="85"/>
    </row>
    <row r="32" spans="2:3">
      <c r="B32" s="48" t="s">
        <v>25</v>
      </c>
      <c r="C32" s="85"/>
    </row>
    <row r="33" spans="2:3">
      <c r="B33" s="87" t="s">
        <v>26</v>
      </c>
      <c r="C33" s="85"/>
    </row>
    <row r="34" spans="2:3">
      <c r="B34" s="48"/>
      <c r="C34" s="85"/>
    </row>
    <row r="35" spans="2:3">
      <c r="B35" s="84" t="s">
        <v>27</v>
      </c>
      <c r="C35" s="85"/>
    </row>
    <row r="36" spans="2:3">
      <c r="B36" s="48" t="s">
        <v>28</v>
      </c>
      <c r="C36" s="85"/>
    </row>
    <row r="37" spans="2:3" ht="13.5" thickBot="1">
      <c r="B37" s="64" t="s">
        <v>29</v>
      </c>
      <c r="C37" s="86"/>
    </row>
    <row r="39" spans="2:3">
      <c r="B39" s="1" t="s">
        <v>30</v>
      </c>
    </row>
    <row r="41" spans="2:3">
      <c r="B41" s="1" t="s">
        <v>31</v>
      </c>
    </row>
    <row r="42" spans="2:3">
      <c r="B42" s="2" t="s">
        <v>32</v>
      </c>
      <c r="C42" t="s">
        <v>33</v>
      </c>
    </row>
    <row r="43" spans="2:3">
      <c r="B43" s="3" t="s">
        <v>34</v>
      </c>
      <c r="C43" s="3" t="s">
        <v>35</v>
      </c>
    </row>
    <row r="44" spans="2:3">
      <c r="B44" s="3" t="s">
        <v>36</v>
      </c>
      <c r="C44" s="3" t="s">
        <v>37</v>
      </c>
    </row>
    <row r="45" spans="2:3">
      <c r="B45" s="3" t="s">
        <v>38</v>
      </c>
      <c r="C45" s="3" t="s">
        <v>39</v>
      </c>
    </row>
    <row r="46" spans="2:3">
      <c r="B46" t="s">
        <v>40</v>
      </c>
      <c r="C46" t="s">
        <v>41</v>
      </c>
    </row>
    <row r="47" spans="2:3">
      <c r="B47" t="s">
        <v>42</v>
      </c>
      <c r="C47" t="s">
        <v>43</v>
      </c>
    </row>
    <row r="48" spans="2:3">
      <c r="B48" t="s">
        <v>44</v>
      </c>
      <c r="C48" t="s">
        <v>45</v>
      </c>
    </row>
    <row r="49" spans="2:3">
      <c r="B49" t="s">
        <v>46</v>
      </c>
      <c r="C49" t="s">
        <v>47</v>
      </c>
    </row>
    <row r="50" spans="2:3">
      <c r="B50" t="s">
        <v>48</v>
      </c>
    </row>
    <row r="52" spans="2:3">
      <c r="B52" s="1" t="s">
        <v>49</v>
      </c>
    </row>
    <row r="53" spans="2:3">
      <c r="B53" s="2" t="s">
        <v>50</v>
      </c>
      <c r="C53" t="s">
        <v>51</v>
      </c>
    </row>
    <row r="54" spans="2:3">
      <c r="B54" s="4" t="s">
        <v>52</v>
      </c>
      <c r="C54" s="4" t="s">
        <v>53</v>
      </c>
    </row>
    <row r="55" spans="2:3">
      <c r="B55" s="4" t="s">
        <v>54</v>
      </c>
      <c r="C55" s="4" t="s">
        <v>55</v>
      </c>
    </row>
    <row r="56" spans="2:3">
      <c r="B56" s="4" t="s">
        <v>56</v>
      </c>
      <c r="C56" s="4" t="s">
        <v>57</v>
      </c>
    </row>
    <row r="57" spans="2:3">
      <c r="B57" s="4" t="s">
        <v>58</v>
      </c>
      <c r="C57" s="4" t="s">
        <v>59</v>
      </c>
    </row>
    <row r="58" spans="2:3">
      <c r="B58" t="s">
        <v>60</v>
      </c>
      <c r="C58" t="s">
        <v>61</v>
      </c>
    </row>
    <row r="59" spans="2:3">
      <c r="B59" t="s">
        <v>62</v>
      </c>
    </row>
    <row r="60" spans="2:3">
      <c r="B60" t="s">
        <v>63</v>
      </c>
    </row>
    <row r="61" spans="2:3">
      <c r="B61" t="s">
        <v>64</v>
      </c>
    </row>
    <row r="62" spans="2:3">
      <c r="B62" t="s">
        <v>65</v>
      </c>
      <c r="C62" t="s">
        <v>66</v>
      </c>
    </row>
    <row r="63" spans="2:3">
      <c r="B63" t="s">
        <v>67</v>
      </c>
      <c r="C63" t="s">
        <v>68</v>
      </c>
    </row>
    <row r="64" spans="2:3">
      <c r="B64" t="s">
        <v>69</v>
      </c>
    </row>
    <row r="65" spans="2:3">
      <c r="B65" t="s">
        <v>48</v>
      </c>
    </row>
    <row r="67" spans="2:3">
      <c r="B67" s="1" t="s">
        <v>70</v>
      </c>
    </row>
    <row r="68" spans="2:3">
      <c r="B68" s="2" t="s">
        <v>71</v>
      </c>
      <c r="C68" t="s">
        <v>72</v>
      </c>
    </row>
    <row r="69" spans="2:3">
      <c r="B69" t="s">
        <v>73</v>
      </c>
      <c r="C69" t="s">
        <v>74</v>
      </c>
    </row>
    <row r="70" spans="2:3">
      <c r="B70" t="s">
        <v>48</v>
      </c>
    </row>
    <row r="72" spans="2:3">
      <c r="B72" s="1" t="s">
        <v>75</v>
      </c>
    </row>
    <row r="73" spans="2:3">
      <c r="B73" s="2" t="s">
        <v>76</v>
      </c>
      <c r="C73" t="s">
        <v>77</v>
      </c>
    </row>
    <row r="74" spans="2:3">
      <c r="B74" s="5" t="s">
        <v>78</v>
      </c>
      <c r="C74" s="5" t="s">
        <v>79</v>
      </c>
    </row>
    <row r="75" spans="2:3">
      <c r="B75" t="s">
        <v>80</v>
      </c>
      <c r="C75" t="s">
        <v>81</v>
      </c>
    </row>
    <row r="76" spans="2:3">
      <c r="B76" t="s">
        <v>48</v>
      </c>
    </row>
    <row r="78" spans="2:3">
      <c r="B78" s="1" t="s">
        <v>82</v>
      </c>
    </row>
    <row r="79" spans="2:3">
      <c r="B79" s="2" t="s">
        <v>83</v>
      </c>
      <c r="C79" t="s">
        <v>84</v>
      </c>
    </row>
    <row r="80" spans="2:3">
      <c r="B80" t="s">
        <v>85</v>
      </c>
    </row>
    <row r="81" spans="2:3">
      <c r="B81" t="s">
        <v>48</v>
      </c>
    </row>
    <row r="83" spans="2:3">
      <c r="B83" s="1" t="s">
        <v>86</v>
      </c>
    </row>
    <row r="84" spans="2:3">
      <c r="B84" s="2" t="s">
        <v>87</v>
      </c>
      <c r="C84" t="s">
        <v>88</v>
      </c>
    </row>
    <row r="85" spans="2:3">
      <c r="B85" t="s">
        <v>85</v>
      </c>
    </row>
    <row r="86" spans="2:3">
      <c r="B86" t="s">
        <v>48</v>
      </c>
    </row>
    <row r="88" spans="2:3">
      <c r="B88" s="1" t="s">
        <v>89</v>
      </c>
    </row>
    <row r="89" spans="2:3">
      <c r="B89" s="2" t="s">
        <v>90</v>
      </c>
      <c r="C89" t="s">
        <v>91</v>
      </c>
    </row>
    <row r="90" spans="2:3">
      <c r="B90" t="s">
        <v>92</v>
      </c>
      <c r="C90" t="s">
        <v>93</v>
      </c>
    </row>
    <row r="91" spans="2:3">
      <c r="B91" t="s">
        <v>48</v>
      </c>
    </row>
    <row r="93" spans="2:3">
      <c r="B93" s="1" t="s">
        <v>94</v>
      </c>
    </row>
    <row r="94" spans="2:3">
      <c r="B94" s="2" t="s">
        <v>95</v>
      </c>
      <c r="C94" t="s">
        <v>96</v>
      </c>
    </row>
    <row r="95" spans="2:3">
      <c r="B95" t="s">
        <v>85</v>
      </c>
    </row>
    <row r="96" spans="2:3">
      <c r="B96" t="s">
        <v>48</v>
      </c>
    </row>
    <row r="98" spans="2:3">
      <c r="B98" s="1" t="s">
        <v>97</v>
      </c>
    </row>
    <row r="99" spans="2:3">
      <c r="B99" s="2" t="s">
        <v>98</v>
      </c>
      <c r="C99" t="s">
        <v>99</v>
      </c>
    </row>
    <row r="100" spans="2:3">
      <c r="B100" t="s">
        <v>85</v>
      </c>
    </row>
    <row r="101" spans="2:3">
      <c r="B101" t="s">
        <v>48</v>
      </c>
    </row>
    <row r="103" spans="2:3">
      <c r="B103" s="1" t="s">
        <v>100</v>
      </c>
    </row>
    <row r="104" spans="2:3">
      <c r="B104" s="2" t="s">
        <v>101</v>
      </c>
      <c r="C104" t="s">
        <v>102</v>
      </c>
    </row>
    <row r="105" spans="2:3">
      <c r="B105" t="s">
        <v>85</v>
      </c>
    </row>
    <row r="106" spans="2:3">
      <c r="B106" t="s">
        <v>48</v>
      </c>
    </row>
    <row r="108" spans="2:3">
      <c r="B108" s="1" t="s">
        <v>103</v>
      </c>
    </row>
    <row r="109" spans="2:3">
      <c r="B109" s="2" t="s">
        <v>104</v>
      </c>
      <c r="C109" t="s">
        <v>105</v>
      </c>
    </row>
    <row r="110" spans="2:3">
      <c r="B110" t="s">
        <v>106</v>
      </c>
    </row>
    <row r="111" spans="2:3">
      <c r="B111" t="s">
        <v>48</v>
      </c>
    </row>
    <row r="113" spans="2:3">
      <c r="B113" s="1" t="s">
        <v>107</v>
      </c>
    </row>
    <row r="114" spans="2:3">
      <c r="B114" s="2" t="s">
        <v>108</v>
      </c>
      <c r="C114" t="s">
        <v>109</v>
      </c>
    </row>
    <row r="115" spans="2:3">
      <c r="B115" t="s">
        <v>110</v>
      </c>
    </row>
    <row r="116" spans="2:3">
      <c r="B116" t="s">
        <v>111</v>
      </c>
    </row>
    <row r="117" spans="2:3">
      <c r="B117" t="s">
        <v>112</v>
      </c>
      <c r="C117" t="s">
        <v>113</v>
      </c>
    </row>
    <row r="118" spans="2:3">
      <c r="B118" t="s">
        <v>48</v>
      </c>
    </row>
    <row r="120" spans="2:3" ht="13.5" thickBot="1"/>
    <row r="121" spans="2:3">
      <c r="B121" s="6" t="s">
        <v>114</v>
      </c>
      <c r="C121" s="7"/>
    </row>
    <row r="122" spans="2:3" ht="29.45" customHeight="1" thickBot="1">
      <c r="B122" s="88" t="s">
        <v>115</v>
      </c>
      <c r="C122" s="89"/>
    </row>
    <row r="124" spans="2:3">
      <c r="B124" s="1" t="s">
        <v>116</v>
      </c>
    </row>
  </sheetData>
  <mergeCells count="2">
    <mergeCell ref="B122:C122"/>
    <mergeCell ref="B3:C3"/>
  </mergeCells>
  <phoneticPr fontId="12" type="noConversion"/>
  <pageMargins left="0.75" right="0.75" top="1" bottom="1" header="0.5" footer="0.5"/>
  <pageSetup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4"/>
  <sheetViews>
    <sheetView workbookViewId="0">
      <selection activeCell="D10" sqref="D10:E10"/>
    </sheetView>
  </sheetViews>
  <sheetFormatPr defaultColWidth="8.85546875" defaultRowHeight="12.75" outlineLevelRow="1"/>
  <cols>
    <col min="1" max="1" width="5.42578125" style="10" customWidth="1"/>
    <col min="2" max="2" width="3.140625" style="10" customWidth="1"/>
    <col min="3" max="3" width="9.7109375" style="10" customWidth="1"/>
    <col min="4" max="4" width="3.140625" style="10" customWidth="1"/>
    <col min="5" max="5" width="6.5703125" style="10" customWidth="1"/>
    <col min="6" max="15" width="29.5703125" style="10" customWidth="1"/>
    <col min="16" max="16" width="8.85546875" style="10" customWidth="1"/>
    <col min="17" max="26" width="26.5703125" style="10" customWidth="1"/>
    <col min="27" max="16384" width="8.85546875" style="10"/>
  </cols>
  <sheetData>
    <row r="1" spans="2:7" s="8" customFormat="1">
      <c r="B1" s="9" t="s">
        <v>117</v>
      </c>
    </row>
    <row r="3" spans="2:7">
      <c r="B3" t="s">
        <v>118</v>
      </c>
    </row>
    <row r="4" spans="2:7">
      <c r="B4" t="s">
        <v>119</v>
      </c>
    </row>
    <row r="5" spans="2:7" ht="13.5" thickBot="1">
      <c r="B5"/>
    </row>
    <row r="6" spans="2:7" ht="13.5" thickBot="1">
      <c r="B6" t="s">
        <v>120</v>
      </c>
      <c r="F6" s="11" t="s">
        <v>121</v>
      </c>
      <c r="G6" s="10" t="s">
        <v>122</v>
      </c>
    </row>
    <row r="7" spans="2:7" ht="13.5" thickBot="1"/>
    <row r="8" spans="2:7" s="9" customFormat="1">
      <c r="B8" s="12" t="s">
        <v>123</v>
      </c>
      <c r="C8" s="13"/>
      <c r="D8" s="14"/>
      <c r="E8" s="15"/>
      <c r="F8" s="15"/>
      <c r="G8" s="16"/>
    </row>
    <row r="9" spans="2:7" s="8" customFormat="1" ht="13.5" thickBot="1">
      <c r="B9" s="17"/>
      <c r="C9" s="18"/>
      <c r="D9" s="19"/>
      <c r="E9" s="20"/>
      <c r="F9" s="20"/>
      <c r="G9" s="21"/>
    </row>
    <row r="10" spans="2:7" s="8" customFormat="1" ht="13.5" thickBot="1">
      <c r="B10" s="17"/>
      <c r="C10" s="18" t="s">
        <v>124</v>
      </c>
      <c r="D10" s="106" t="s">
        <v>125</v>
      </c>
      <c r="E10" s="107"/>
      <c r="F10" s="20"/>
      <c r="G10" s="21"/>
    </row>
    <row r="11" spans="2:7" s="8" customFormat="1" ht="13.5" thickBot="1">
      <c r="B11" s="17"/>
      <c r="C11" s="18"/>
      <c r="D11" s="19"/>
      <c r="E11" s="20"/>
      <c r="F11" s="20"/>
      <c r="G11" s="21"/>
    </row>
    <row r="12" spans="2:7" s="8" customFormat="1" ht="13.5" thickBot="1">
      <c r="B12" s="17"/>
      <c r="C12" s="18" t="s">
        <v>126</v>
      </c>
      <c r="D12" s="22">
        <v>7</v>
      </c>
      <c r="E12" s="20" t="s">
        <v>127</v>
      </c>
      <c r="F12" s="20"/>
      <c r="G12" s="23" t="str">
        <f>IF(D12="","ERROR! Value Needed",IF(AND(1&lt;=D12,D12&lt;=10),"Value OK","ERROR! Value must be between 1 and 10"))</f>
        <v>Value OK</v>
      </c>
    </row>
    <row r="13" spans="2:7" s="8" customFormat="1" ht="13.5" thickBot="1">
      <c r="B13" s="17"/>
      <c r="C13" s="18" t="s">
        <v>128</v>
      </c>
      <c r="D13" s="24">
        <v>7</v>
      </c>
      <c r="E13" s="20" t="s">
        <v>129</v>
      </c>
      <c r="F13" s="20"/>
      <c r="G13" s="23" t="str">
        <f>IF(D13="","ERROR! Value Needed",IF(AND(1&lt;=D13,D13&lt;=20),"Value OK","ERROR! Value must be between 1 and 10"))</f>
        <v>Value OK</v>
      </c>
    </row>
    <row r="14" spans="2:7" ht="13.5" thickBot="1">
      <c r="B14" s="25"/>
      <c r="C14" s="26"/>
      <c r="D14" s="26"/>
      <c r="E14" s="26"/>
      <c r="F14" s="26"/>
      <c r="G14" s="27"/>
    </row>
    <row r="15" spans="2:7" ht="13.5" thickBot="1">
      <c r="B15" s="28"/>
      <c r="C15" s="28"/>
      <c r="D15" s="28"/>
      <c r="E15" s="28"/>
      <c r="F15" s="28"/>
      <c r="G15" s="28"/>
    </row>
    <row r="16" spans="2:7" s="9" customFormat="1">
      <c r="B16" s="12" t="s">
        <v>130</v>
      </c>
      <c r="C16" s="15"/>
      <c r="D16" s="15"/>
      <c r="E16" s="29" t="str">
        <f>IF(D18="",IF(D19="","ERROR Choose your content Option","OK"),IF(D19="","OK","ERROR Choose only ONE Content Option"))</f>
        <v>OK</v>
      </c>
      <c r="F16" s="15"/>
      <c r="G16" s="16"/>
    </row>
    <row r="17" spans="2:26" s="8" customFormat="1" ht="13.5" thickBot="1">
      <c r="B17" s="17"/>
      <c r="C17" s="20" t="s">
        <v>131</v>
      </c>
      <c r="D17" s="20"/>
      <c r="E17" s="20"/>
      <c r="F17" s="20"/>
      <c r="G17" s="21"/>
    </row>
    <row r="18" spans="2:26" s="8" customFormat="1" ht="13.5" thickBot="1">
      <c r="B18" s="17"/>
      <c r="C18" s="20"/>
      <c r="D18" s="30" t="s">
        <v>132</v>
      </c>
      <c r="E18" s="20" t="s">
        <v>133</v>
      </c>
      <c r="F18" s="20"/>
      <c r="G18" s="21"/>
    </row>
    <row r="19" spans="2:26" s="8" customFormat="1" ht="13.5" thickBot="1">
      <c r="B19" s="17"/>
      <c r="C19" s="20"/>
      <c r="D19" s="30"/>
      <c r="E19" s="20" t="s">
        <v>134</v>
      </c>
      <c r="F19" s="20"/>
      <c r="G19" s="21"/>
    </row>
    <row r="20" spans="2:26" s="8" customFormat="1" ht="13.5" thickBot="1">
      <c r="B20" s="31"/>
      <c r="C20" s="32"/>
      <c r="D20" s="33"/>
      <c r="E20" s="32"/>
      <c r="F20" s="32"/>
      <c r="G20" s="34"/>
    </row>
    <row r="21" spans="2:26" s="35" customFormat="1" ht="13.5" thickBot="1">
      <c r="F21" s="36">
        <f>IF(1&lt;=$D$12,1,"")</f>
        <v>1</v>
      </c>
      <c r="G21" s="36">
        <f>IF(2&lt;=$D$12,2,"")</f>
        <v>2</v>
      </c>
      <c r="H21" s="36">
        <f>IF(3&lt;=$D$12,3,"")</f>
        <v>3</v>
      </c>
      <c r="I21" s="36">
        <f>IF(4&lt;=$D$12,4,"")</f>
        <v>4</v>
      </c>
      <c r="J21" s="36">
        <f>IF(5&lt;=$D$12,5,"")</f>
        <v>5</v>
      </c>
      <c r="K21" s="36">
        <f>IF(6&lt;=$D$12,6,"")</f>
        <v>6</v>
      </c>
      <c r="L21" s="36">
        <f>IF(7&lt;=$D$12,7,"")</f>
        <v>7</v>
      </c>
      <c r="M21" s="36" t="str">
        <f>IF(8&lt;=$D$12,8,"")</f>
        <v/>
      </c>
      <c r="N21" s="36" t="str">
        <f>IF(9&lt;=$D$12,9,"")</f>
        <v/>
      </c>
      <c r="O21" s="36" t="str">
        <f>IF(10&lt;=$D$12,10,"")</f>
        <v/>
      </c>
      <c r="U21" s="35" t="str">
        <f>IF(1&lt;=P$25,1,"")</f>
        <v/>
      </c>
    </row>
    <row r="22" spans="2:26" ht="76.5" hidden="1" outlineLevel="1">
      <c r="E22" s="37">
        <f>IF(1&lt;=$D$13,1,"")</f>
        <v>1</v>
      </c>
      <c r="F22" s="38" t="str">
        <f>IF($E22&lt;=$D$13,IF(F$21&lt;=$D$12,CONCATENATE("&lt;!--Row #",E22,"--&gt;","&lt;div class='table-",$D$10," r",$E22,"c",F$21," col-odd row-odd",IF($E22=1," "&amp;$D$10&amp;"-header",""),"'&gt;")&amp;IF($D$18&lt;&gt;"",CONCATENATE("r",$E22,"c",F$21,"&lt;br&gt;table-",$D$10," r",$E22,"c",F$21," col-odd row-odd",IF($E22=1," "&amp;$D$10&amp;"-header","")),Content!B11)&amp;"&lt;/div&gt;"&amp;CHAR(13)&amp;CHAR(10),""),"")</f>
        <v xml:space="preserve">&lt;!--Row #1--&gt;&lt;div class='table-my-own-table r1c1 col-odd row-odd my-own-table-header'&gt;r1c1&lt;br&gt;table-my-own-table r1c1 col-odd row-odd my-own-table-header&lt;/div&gt;_x000D_
</v>
      </c>
      <c r="G22" s="39" t="str">
        <f>IF($E22&lt;=$D$13,IF(G$21&lt;=$D$12,CONCATENATE("&lt;div class='table-",$D$10," r",$E22,"c",G$21," col-eve row-odd",IF($E22=1," "&amp;$D$10&amp;"-header",""),"'&gt;")&amp;IF($D$18&lt;&gt;"",CONCATENATE("r",$E22,"c",G$21,"&lt;br&gt;table-",$D$10," r",$E22,"c",G$21," col-eve row-odd",IF($E22=1," "&amp;$D$10&amp;"-header","")),Content!C11)&amp;"&lt;/div&gt;"&amp;CHAR(13)&amp;CHAR(10),""),"")</f>
        <v xml:space="preserve">&lt;div class='table-my-own-table r1c2 col-eve row-odd my-own-table-header'&gt;r1c2&lt;br&gt;table-my-own-table r1c2 col-eve row-odd my-own-table-header&lt;/div&gt;_x000D_
</v>
      </c>
      <c r="H22" s="39" t="str">
        <f>IF($E22&lt;=$D$13,IF(H$21&lt;=$D$12,CONCATENATE("&lt;div class='table-",$D$10," r",$E22,"c",H$21," col-odd row-odd",IF($E22=1," "&amp;$D$10&amp;"-header",""),"'&gt;")&amp;IF($D$18&lt;&gt;"",CONCATENATE("r",$E22,"c",H$21,"&lt;br&gt;table-",$D$10," r",$E22,"c",H$21," col-odd row-odd",IF($E22=1," "&amp;$D$10&amp;"-header","")
),Content!D11)&amp;"&lt;/div&gt;"&amp;CHAR(13)&amp;CHAR(10),""),"")</f>
        <v xml:space="preserve">&lt;div class='table-my-own-table r1c3 col-odd row-odd my-own-table-header'&gt;r1c3&lt;br&gt;table-my-own-table r1c3 col-odd row-odd my-own-table-header&lt;/div&gt;_x000D_
</v>
      </c>
      <c r="I22" s="39" t="str">
        <f>IF($E22&lt;=$D$13,IF(I$21&lt;=$D$12,CONCATENATE("&lt;div class='table-",$D$10," r",$E22,"c",I$21," col-eve row-odd",IF($E22=1," "&amp;$D$10&amp;"-header",""),"'&gt;")&amp;IF($D$18&lt;&gt;"",CONCATENATE("r",$E22,"c",I$21,"&lt;br&gt;table-",$D$10," r",$E22,"c",I$21," col-eve row-odd",IF($E22=1," "&amp;$D$10&amp;"-header","")),Content!E11)&amp;"&lt;/div&gt;"&amp;CHAR(13)&amp;CHAR(10),""),"")</f>
        <v xml:space="preserve">&lt;div class='table-my-own-table r1c4 col-eve row-odd my-own-table-header'&gt;r1c4&lt;br&gt;table-my-own-table r1c4 col-eve row-odd my-own-table-header&lt;/div&gt;_x000D_
</v>
      </c>
      <c r="J22" s="39" t="str">
        <f>IF($E22&lt;=$D$13,IF(J$21&lt;=$D$12,CONCATENATE("&lt;div class='table-",$D$10," r",$E22,"c",J$21," col-odd row-odd",IF($E22=1," "&amp;$D$10&amp;"-header",""),"'&gt;")&amp;IF($D$18&lt;&gt;"",CONCATENATE("r",$E22,"c",J$21,"&lt;br&gt;table-",$D$10," r",$E22,"c",J$21," col-odd row-odd",IF($E22=1," "&amp;$D$10&amp;"-header","")
),Content!F11)&amp;"&lt;/div&gt;"&amp;CHAR(13)&amp;CHAR(10),""),"")</f>
        <v xml:space="preserve">&lt;div class='table-my-own-table r1c5 col-odd row-odd my-own-table-header'&gt;r1c5&lt;br&gt;table-my-own-table r1c5 col-odd row-odd my-own-table-header&lt;/div&gt;_x000D_
</v>
      </c>
      <c r="K22" s="39" t="str">
        <f>IF($E22&lt;=$D$13,IF(K$21&lt;=$D$12,CONCATENATE("&lt;div class='table-",$D$10," r",$E22,"c",K$21," col-eve row-odd",IF($E22=1," "&amp;$D$10&amp;"-header",""),"'&gt;")&amp;IF($D$18&lt;&gt;"",CONCATENATE("r",$E22,"c",K$21,"&lt;br&gt;table-",$D$10," r",$E22,"c",K$21," col-eve row-odd",IF($E22=1," "&amp;$D$10&amp;"-header","")),Content!G11)&amp;"&lt;/div&gt;"&amp;CHAR(13)&amp;CHAR(10),""),"")</f>
        <v xml:space="preserve">&lt;div class='table-my-own-table r1c6 col-eve row-odd my-own-table-header'&gt;r1c6&lt;br&gt;table-my-own-table r1c6 col-eve row-odd my-own-table-header&lt;/div&gt;_x000D_
</v>
      </c>
      <c r="L22" s="39" t="str">
        <f>IF($E22&lt;=$D$13,IF(L$21&lt;=$D$12,CONCATENATE("&lt;div class='table-",$D$10," r",$E22,"c",L$21," col-odd row-odd",IF($E22=1," "&amp;$D$10&amp;"-header",""),"'&gt;")&amp;IF($D$18&lt;&gt;"",CONCATENATE("r",$E22,"c",L$21,"&lt;br&gt;table-",$D$10," r",$E22,"c",L$21," col-odd row-odd",IF($E22=1," "&amp;$D$10&amp;"-header","")
),Content!H11)&amp;"&lt;/div&gt;"&amp;CHAR(13)&amp;CHAR(10),""),"")</f>
        <v xml:space="preserve">&lt;div class='table-my-own-table r1c7 col-odd row-odd my-own-table-header'&gt;r1c7&lt;br&gt;table-my-own-table r1c7 col-odd row-odd my-own-table-header&lt;/div&gt;_x000D_
</v>
      </c>
      <c r="M22" s="39" t="str">
        <f>IF($E22&lt;=$D$13,IF(M$21&lt;=$D$12,CONCATENATE("&lt;div class='table-",$D$10," r",$E22,"c",M$21," col-eve row-odd",IF($E22=1," "&amp;$D$10&amp;"-header",""),"'&gt;")&amp;IF($D$18&lt;&gt;"",CONCATENATE("r",$E22,"c",M$21,"&lt;br&gt;table-",$D$10," r",$E22,"c",M$21," col-eve row-odd",IF($E22=1," "&amp;$D$10&amp;"-header","")),Content!I11)&amp;"&lt;/div&gt;"&amp;CHAR(13)&amp;CHAR(10),""),"")</f>
        <v/>
      </c>
      <c r="N22" s="39" t="str">
        <f>IF($E22&lt;=$D$13,IF(N$21&lt;=$D$12,CONCATENATE("&lt;div class='table-",$D$10," r",$E22,"c",N$21," col-odd row-odd",IF($E22=1," "&amp;$D$10&amp;"-header",""),"'&gt;")&amp;IF($D$18&lt;&gt;"",CONCATENATE("r",$E22,"c",N$21,"&lt;br&gt;table-",$D$10," r",$E22,"c",N$21," col-odd row-odd",IF($E22=1," "&amp;$D$10&amp;"-header","")
),Content!J11)&amp;"&lt;/div&gt;"&amp;CHAR(13)&amp;CHAR(10),""),"")</f>
        <v/>
      </c>
      <c r="O22" s="39" t="str">
        <f>IF($E22&lt;=$D$13,IF(O$21&lt;=$D$12,CONCATENATE("&lt;div class='table-",$D$10," r",$E22,"c",O$21," col-eve row-odd",IF($E22=1," "&amp;$D$10&amp;"-header",""),"'&gt;")&amp;IF($D$18&lt;&gt;"",CONCATENATE("r",$E22,"c",O$21,"&lt;br&gt;table-",$D$10," r",$E22,"c",O$21," col-eve row-odd",IF($E22=1," "&amp;$D$10&amp;"-header","")),Content!K11)&amp;"&lt;/div&gt;"&amp;CHAR(13)&amp;CHAR(10),""),"")</f>
        <v/>
      </c>
      <c r="Q22" s="92" t="str">
        <f t="shared" ref="Q22:Q41" si="0">CONCATENATE(F22,G22,H22,I22,J22,K22,L22,M22,N22,O22)</f>
        <v xml:space="preserve">&lt;!--Row #1--&gt;&lt;div class='table-my-own-table r1c1 col-odd row-odd my-own-table-header'&gt;r1c1&lt;br&gt;table-my-own-table r1c1 col-odd row-odd my-own-table-header&lt;/div&gt;_x000D_
&lt;div class='table-my-own-table r1c2 col-eve row-odd my-own-table-header'&gt;r1c2&lt;br&gt;table-my-own-table r1c2 col-eve row-odd my-own-table-header&lt;/div&gt;_x000D_
&lt;div class='table-my-own-table r1c3 col-odd row-odd my-own-table-header'&gt;r1c3&lt;br&gt;table-my-own-table r1c3 col-odd row-odd my-own-table-header&lt;/div&gt;_x000D_
&lt;div class='table-my-own-table r1c4 col-eve row-odd my-own-table-header'&gt;r1c4&lt;br&gt;table-my-own-table r1c4 col-eve row-odd my-own-table-header&lt;/div&gt;_x000D_
&lt;div class='table-my-own-table r1c5 col-odd row-odd my-own-table-header'&gt;r1c5&lt;br&gt;table-my-own-table r1c5 col-odd row-odd my-own-table-header&lt;/div&gt;_x000D_
&lt;div class='table-my-own-table r1c6 col-eve row-odd my-own-table-header'&gt;r1c6&lt;br&gt;table-my-own-table r1c6 col-eve row-odd my-own-table-header&lt;/div&gt;_x000D_
&lt;div class='table-my-own-table r1c7 col-odd row-odd my-own-table-header'&gt;r1c7&lt;br&gt;table-my-own-table r1c7 col-odd row-odd my-own-table-header&lt;/div&gt;_x000D_
</v>
      </c>
      <c r="R22" s="92"/>
      <c r="S22" s="92"/>
      <c r="T22" s="92"/>
      <c r="U22" s="92"/>
      <c r="V22" s="92"/>
      <c r="W22" s="92"/>
      <c r="X22" s="92"/>
      <c r="Y22" s="92"/>
      <c r="Z22" s="92"/>
    </row>
    <row r="23" spans="2:26" ht="52.9" hidden="1" customHeight="1" outlineLevel="1" thickBot="1">
      <c r="E23" s="37">
        <f>IF(2&lt;=$D$13,2,"")</f>
        <v>2</v>
      </c>
      <c r="F23" s="40" t="str">
        <f>IF($E23&lt;=$D$13,IF(F$21&lt;=$D$12,CONCATENATE("&lt;!--Row #",E23,"--&gt;","&lt;div class='table-",$D$10," r",$E23,"c",F$21," col-odd row-eve",IF($E23=$D$13," "&amp;$D$10&amp;"-footer",""),"'&gt;")&amp;IF($D$18&lt;&gt;"",CONCATENATE("r",$E23,"c",F$21,"&lt;br&gt;table-",$D$10," r",$E23,"c",F$21," col-odd row-eve",IF($E23=$D$13," "&amp;$D$10&amp;"-footer","")),Content!B12)&amp;"&lt;/div&gt;"&amp;CHAR(13)&amp;CHAR(10),""),"")</f>
        <v xml:space="preserve">&lt;!--Row #2--&gt;&lt;div class='table-my-own-table r2c1 col-odd row-eve'&gt;r2c1&lt;br&gt;table-my-own-table r2c1 col-odd row-eve&lt;/div&gt;_x000D_
</v>
      </c>
      <c r="G23" s="41" t="str">
        <f>IF($E23&lt;=$D$13,IF(G$21&lt;=$D$12,CONCATENATE("&lt;div class='table-",$D$10," r",$E23,"c",G$21," col-eve row-eve",IF($E23=$D$13," "&amp;$D$10&amp;"-footer",""),"'&gt;")&amp;IF($D$18&lt;&gt;"",CONCATENATE("r",$E23,"c",G$21,"&lt;br&gt;table-",$D$10," r",$E23,"c",G$21," col-eve row-eve",IF($E23=$D$13," "&amp;$D$10&amp;"-footer","")),Content!C12)&amp;"&lt;/div&gt;"&amp;CHAR(13)&amp;CHAR(10),""),"")</f>
        <v xml:space="preserve">&lt;div class='table-my-own-table r2c2 col-eve row-eve'&gt;r2c2&lt;br&gt;table-my-own-table r2c2 col-eve row-eve&lt;/div&gt;_x000D_
</v>
      </c>
      <c r="H23" s="41" t="str">
        <f>IF($E23&lt;=$D$13,IF(H$21&lt;=$D$12,CONCATENATE("&lt;div class='table-",$D$10," r",$E23,"c",H$21," col-odd row-eve",IF($E23=$D$13," "&amp;$D$10&amp;"-footer",""),"'&gt;")&amp;IF($D$18&lt;&gt;"",CONCATENATE("r",$E23,"c",H$21,"&lt;br&gt;table-",$D$10," r",$E23,"c",H$21," col-odd row-eve",IF($E23=$D$13," "&amp;$D$10&amp;"-footer","")),Content!D12)&amp;"&lt;/div&gt;"&amp;CHAR(13)&amp;CHAR(10),""),"")</f>
        <v xml:space="preserve">&lt;div class='table-my-own-table r2c3 col-odd row-eve'&gt;r2c3&lt;br&gt;table-my-own-table r2c3 col-odd row-eve&lt;/div&gt;_x000D_
</v>
      </c>
      <c r="I23" s="41" t="str">
        <f>IF($E23&lt;=$D$13,IF(I$21&lt;=$D$12,CONCATENATE("&lt;div class='table-",$D$10," r",$E23,"c",I$21," col-eve row-eve",IF($E23=$D$13," "&amp;$D$10&amp;"-footer",""),"'&gt;")&amp;IF($D$18&lt;&gt;"",CONCATENATE("r",$E23,"c",I$21,"&lt;br&gt;table-",$D$10," r",$E23,"c",I$21," col-eve row-eve",IF($E23=$D$13," "&amp;$D$10&amp;"-footer","")),Content!E12)&amp;"&lt;/div&gt;"&amp;CHAR(13)&amp;CHAR(10),""),"")</f>
        <v xml:space="preserve">&lt;div class='table-my-own-table r2c4 col-eve row-eve'&gt;r2c4&lt;br&gt;table-my-own-table r2c4 col-eve row-eve&lt;/div&gt;_x000D_
</v>
      </c>
      <c r="J23" s="41" t="str">
        <f>IF($E23&lt;=$D$13,IF(J$21&lt;=$D$12,CONCATENATE("&lt;div class='table-",$D$10," r",$E23,"c",J$21," col-odd row-eve",IF($E23=$D$13," "&amp;$D$10&amp;"-footer",""),"'&gt;")&amp;IF($D$18&lt;&gt;"",CONCATENATE("r",$E23,"c",J$21,"&lt;br&gt;table-",$D$10," r",$E23,"c",J$21," col-odd row-eve",IF($E23=$D$13," "&amp;$D$10&amp;"-footer","")),Content!F12)&amp;"&lt;/div&gt;"&amp;CHAR(13)&amp;CHAR(10),""),"")</f>
        <v xml:space="preserve">&lt;div class='table-my-own-table r2c5 col-odd row-eve'&gt;r2c5&lt;br&gt;table-my-own-table r2c5 col-odd row-eve&lt;/div&gt;_x000D_
</v>
      </c>
      <c r="K23" s="41" t="str">
        <f>IF($E23&lt;=$D$13,IF(K$21&lt;=$D$12,CONCATENATE("&lt;div class='table-",$D$10," r",$E23,"c",K$21," col-eve row-eve",IF($E23=$D$13," "&amp;$D$10&amp;"-footer",""),"'&gt;")&amp;IF($D$18&lt;&gt;"",CONCATENATE("r",$E23,"c",K$21,"&lt;br&gt;table-",$D$10," r",$E23,"c",K$21," col-eve row-eve",IF($E23=$D$13," "&amp;$D$10&amp;"-footer","")),Content!G12)&amp;"&lt;/div&gt;"&amp;CHAR(13)&amp;CHAR(10),""),"")</f>
        <v xml:space="preserve">&lt;div class='table-my-own-table r2c6 col-eve row-eve'&gt;r2c6&lt;br&gt;table-my-own-table r2c6 col-eve row-eve&lt;/div&gt;_x000D_
</v>
      </c>
      <c r="L23" s="41" t="str">
        <f>IF($E23&lt;=$D$13,IF(L$21&lt;=$D$12,CONCATENATE("&lt;div class='table-",$D$10," r",$E23,"c",L$21," col-odd row-eve",IF($E23=$D$13," "&amp;$D$10&amp;"-footer",""),"'&gt;")&amp;IF($D$18&lt;&gt;"",CONCATENATE("r",$E23,"c",L$21,"&lt;br&gt;table-",$D$10," r",$E23,"c",L$21," col-odd row-eve",IF($E23=$D$13," "&amp;$D$10&amp;"-footer","")),Content!H12)&amp;"&lt;/div&gt;"&amp;CHAR(13)&amp;CHAR(10),""),"")</f>
        <v xml:space="preserve">&lt;div class='table-my-own-table r2c7 col-odd row-eve'&gt;r2c7&lt;br&gt;table-my-own-table r2c7 col-odd row-eve&lt;/div&gt;_x000D_
</v>
      </c>
      <c r="M23" s="41" t="str">
        <f>IF($E23&lt;=$D$13,IF(M$21&lt;=$D$12,CONCATENATE("&lt;div class='table-",$D$10," r",$E23,"c",M$21," col-eve row-eve",IF($E23=$D$13," "&amp;$D$10&amp;"-footer",""),"'&gt;")&amp;IF($D$18&lt;&gt;"",CONCATENATE("r",$E23,"c",M$21,"&lt;br&gt;table-",$D$10," r",$E23,"c",M$21," col-eve row-eve",IF($E23=$D$13," "&amp;$D$10&amp;"-footer","")),Content!I12)&amp;"&lt;/div&gt;"&amp;CHAR(13)&amp;CHAR(10),""),"")</f>
        <v/>
      </c>
      <c r="N23" s="41" t="str">
        <f>IF($E23&lt;=$D$13,IF(N$21&lt;=$D$12,CONCATENATE("&lt;div class='table-",$D$10," r",$E23,"c",N$21," col-odd row-eve",IF($E23=$D$13," "&amp;$D$10&amp;"-footer",""),"'&gt;")&amp;IF($D$18&lt;&gt;"",CONCATENATE("r",$E23,"c",N$21,"&lt;br&gt;table-",$D$10," r",$E23,"c",N$21," col-odd row-eve",IF($E23=$D$13," "&amp;$D$10&amp;"-footer","")),Content!J12)&amp;"&lt;/div&gt;"&amp;CHAR(13)&amp;CHAR(10),""),"")</f>
        <v/>
      </c>
      <c r="O23" s="41" t="str">
        <f>IF($E23&lt;=$D$13,IF(O$21&lt;=$D$12,CONCATENATE("&lt;div class='table-",$D$10," r",$E23,"c",O$21," col-eve row-eve",IF($E23=$D$13," "&amp;$D$10&amp;"-footer",""),"'&gt;")&amp;IF($D$18&lt;&gt;"",CONCATENATE("r",$E23,"c",O$21,"&lt;br&gt;table-",$D$10," r",$E23,"c",O$21," col-eve row-eve",IF($E23=$D$13," "&amp;$D$10&amp;"-footer","")),Content!K12)&amp;"&lt;/div&gt;"&amp;CHAR(13)&amp;CHAR(10),""),"")</f>
        <v/>
      </c>
      <c r="Q23" s="92" t="str">
        <f t="shared" si="0"/>
        <v xml:space="preserve">&lt;!--Row #2--&gt;&lt;div class='table-my-own-table r2c1 col-odd row-eve'&gt;r2c1&lt;br&gt;table-my-own-table r2c1 col-odd row-eve&lt;/div&gt;_x000D_
&lt;div class='table-my-own-table r2c2 col-eve row-eve'&gt;r2c2&lt;br&gt;table-my-own-table r2c2 col-eve row-eve&lt;/div&gt;_x000D_
&lt;div class='table-my-own-table r2c3 col-odd row-eve'&gt;r2c3&lt;br&gt;table-my-own-table r2c3 col-odd row-eve&lt;/div&gt;_x000D_
&lt;div class='table-my-own-table r2c4 col-eve row-eve'&gt;r2c4&lt;br&gt;table-my-own-table r2c4 col-eve row-eve&lt;/div&gt;_x000D_
&lt;div class='table-my-own-table r2c5 col-odd row-eve'&gt;r2c5&lt;br&gt;table-my-own-table r2c5 col-odd row-eve&lt;/div&gt;_x000D_
&lt;div class='table-my-own-table r2c6 col-eve row-eve'&gt;r2c6&lt;br&gt;table-my-own-table r2c6 col-eve row-eve&lt;/div&gt;_x000D_
&lt;div class='table-my-own-table r2c7 col-odd row-eve'&gt;r2c7&lt;br&gt;table-my-own-table r2c7 col-odd row-eve&lt;/div&gt;_x000D_
</v>
      </c>
      <c r="R23" s="92"/>
      <c r="S23" s="92"/>
      <c r="T23" s="92"/>
      <c r="U23" s="92"/>
      <c r="V23" s="92"/>
      <c r="W23" s="92"/>
      <c r="X23" s="92"/>
      <c r="Y23" s="92"/>
      <c r="Z23" s="92"/>
    </row>
    <row r="24" spans="2:26" ht="52.9" hidden="1" customHeight="1" outlineLevel="1">
      <c r="E24" s="37">
        <f>IF(3&lt;=$D$13,3,"")</f>
        <v>3</v>
      </c>
      <c r="F24" s="38" t="str">
        <f>IF($E24&lt;=$D$13,IF(F$21&lt;=$D$12,CONCATENATE("&lt;!--Row #",E24,"--&gt;","&lt;div class='table-",$D$10," r",$E24,"c",F$21," col-odd row-odd",IF($E24=$D$13," "&amp;$D$10&amp;"-footer",""),"'&gt;")&amp;IF($D$18&lt;&gt;"",CONCATENATE("r",$E24,"c",F$21,"&lt;br&gt;table-",$D$10," r",$E24,"c",F$21," col-odd row-odd",IF($E24=$D$13," "&amp;$D$10&amp;"-footer","")),Content!B13)&amp;"&lt;/div&gt;"&amp;CHAR(13)&amp;CHAR(10),""),"")</f>
        <v xml:space="preserve">&lt;!--Row #3--&gt;&lt;div class='table-my-own-table r3c1 col-odd row-odd'&gt;r3c1&lt;br&gt;table-my-own-table r3c1 col-odd row-odd&lt;/div&gt;_x000D_
</v>
      </c>
      <c r="G24" s="39" t="str">
        <f>IF($E24&lt;=$D$13,IF(G$21&lt;=$D$12,CONCATENATE("&lt;div class='table-",$D$10," r",$E24,"c",G$21," col-eve row-odd",IF($E24=$D$13," "&amp;$D$10&amp;"-footer",""),"'&gt;")&amp;IF($D$18&lt;&gt;"",CONCATENATE("r",$E24,"c",G$21,"&lt;br&gt;table-",$D$10," r",$E24,"c",G$21," col-eve row-odd",IF($E24=$D$13," "&amp;$D$10&amp;"-footer","")),Content!C13)&amp;"&lt;/div&gt;"&amp;CHAR(13)&amp;CHAR(10),""),"")</f>
        <v xml:space="preserve">&lt;div class='table-my-own-table r3c2 col-eve row-odd'&gt;r3c2&lt;br&gt;table-my-own-table r3c2 col-eve row-odd&lt;/div&gt;_x000D_
</v>
      </c>
      <c r="H24" s="39" t="str">
        <f>IF($E24&lt;=$D$13,IF(H$21&lt;=$D$12,CONCATENATE("&lt;div class='table-",$D$10," r",$E24,"c",H$21," col-odd row-odd",IF($E24=$D$13," "&amp;$D$10&amp;"-footer",""),"'&gt;")&amp;IF($D$18&lt;&gt;"",CONCATENATE("r",$E24,"c",H$21,"&lt;br&gt;table-",$D$10," r",$E24,"c",H$21," col-odd row-odd",IF($E24=$D$13," "&amp;$D$10&amp;"-footer","")
),Content!D13)&amp;"&lt;/div&gt;"&amp;CHAR(13)&amp;CHAR(10),""),"")</f>
        <v xml:space="preserve">&lt;div class='table-my-own-table r3c3 col-odd row-odd'&gt;r3c3&lt;br&gt;table-my-own-table r3c3 col-odd row-odd&lt;/div&gt;_x000D_
</v>
      </c>
      <c r="I24" s="39" t="str">
        <f>IF($E24&lt;=$D$13,IF(I$21&lt;=$D$12,CONCATENATE("&lt;div class='table-",$D$10," r",$E24,"c",I$21," col-eve row-odd",IF($E24=$D$13," "&amp;$D$10&amp;"-footer",""),"'&gt;")&amp;IF($D$18&lt;&gt;"",CONCATENATE("r",$E24,"c",I$21,"&lt;br&gt;table-",$D$10," r",$E24,"c",I$21," col-eve row-odd",IF($E24=$D$13," "&amp;$D$10&amp;"-footer","")),Content!E13)&amp;"&lt;/div&gt;"&amp;CHAR(13)&amp;CHAR(10),""),"")</f>
        <v xml:space="preserve">&lt;div class='table-my-own-table r3c4 col-eve row-odd'&gt;r3c4&lt;br&gt;table-my-own-table r3c4 col-eve row-odd&lt;/div&gt;_x000D_
</v>
      </c>
      <c r="J24" s="39" t="str">
        <f>IF($E24&lt;=$D$13,IF(J$21&lt;=$D$12,CONCATENATE("&lt;div class='table-",$D$10," r",$E24,"c",J$21," col-odd row-odd",IF($E24=$D$13," "&amp;$D$10&amp;"-footer",""),"'&gt;")&amp;IF($D$18&lt;&gt;"",CONCATENATE("r",$E24,"c",J$21,"&lt;br&gt;table-",$D$10," r",$E24,"c",J$21," col-odd row-odd",IF($E24=$D$13," "&amp;$D$10&amp;"-footer","")
),Content!F13)&amp;"&lt;/div&gt;"&amp;CHAR(13)&amp;CHAR(10),""),"")</f>
        <v xml:space="preserve">&lt;div class='table-my-own-table r3c5 col-odd row-odd'&gt;r3c5&lt;br&gt;table-my-own-table r3c5 col-odd row-odd&lt;/div&gt;_x000D_
</v>
      </c>
      <c r="K24" s="39" t="str">
        <f>IF($E24&lt;=$D$13,IF(K$21&lt;=$D$12,CONCATENATE("&lt;div class='table-",$D$10," r",$E24,"c",K$21," col-eve row-odd",IF($E24=$D$13," "&amp;$D$10&amp;"-footer",""),"'&gt;")&amp;IF($D$18&lt;&gt;"",CONCATENATE("r",$E24,"c",K$21,"&lt;br&gt;table-",$D$10," r",$E24,"c",K$21," col-eve row-odd",IF($E24=$D$13," "&amp;$D$10&amp;"-footer","")),Content!G13)&amp;"&lt;/div&gt;"&amp;CHAR(13)&amp;CHAR(10),""),"")</f>
        <v xml:space="preserve">&lt;div class='table-my-own-table r3c6 col-eve row-odd'&gt;r3c6&lt;br&gt;table-my-own-table r3c6 col-eve row-odd&lt;/div&gt;_x000D_
</v>
      </c>
      <c r="L24" s="39" t="str">
        <f>IF($E24&lt;=$D$13,IF(L$21&lt;=$D$12,CONCATENATE("&lt;div class='table-",$D$10," r",$E24,"c",L$21," col-odd row-odd",IF($E24=$D$13," "&amp;$D$10&amp;"-footer",""),"'&gt;")&amp;IF($D$18&lt;&gt;"",CONCATENATE("r",$E24,"c",L$21,"&lt;br&gt;table-",$D$10," r",$E24,"c",L$21," col-odd row-odd",IF($E24=$D$13," "&amp;$D$10&amp;"-footer","")
),Content!H13)&amp;"&lt;/div&gt;"&amp;CHAR(13)&amp;CHAR(10),""),"")</f>
        <v xml:space="preserve">&lt;div class='table-my-own-table r3c7 col-odd row-odd'&gt;r3c7&lt;br&gt;table-my-own-table r3c7 col-odd row-odd&lt;/div&gt;_x000D_
</v>
      </c>
      <c r="M24" s="39" t="str">
        <f>IF($E24&lt;=$D$13,IF(M$21&lt;=$D$12,CONCATENATE("&lt;div class='table-",$D$10," r",$E24,"c",M$21," col-eve row-odd",IF($E24=$D$13," "&amp;$D$10&amp;"-footer",""),"'&gt;")&amp;IF($D$18&lt;&gt;"",CONCATENATE("r",$E24,"c",M$21,"&lt;br&gt;table-",$D$10," r",$E24,"c",M$21," col-eve row-odd",IF($E24=$D$13," "&amp;$D$10&amp;"-footer","")),Content!I13)&amp;"&lt;/div&gt;"&amp;CHAR(13)&amp;CHAR(10),""),"")</f>
        <v/>
      </c>
      <c r="N24" s="39" t="str">
        <f>IF($E24&lt;=$D$13,IF(N$21&lt;=$D$12,CONCATENATE("&lt;div class='table-",$D$10," r",$E24,"c",N$21," col-odd row-odd",IF($E24=$D$13," "&amp;$D$10&amp;"-footer",""),"'&gt;")&amp;IF($D$18&lt;&gt;"",CONCATENATE("r",$E24,"c",N$21,"&lt;br&gt;table-",$D$10," r",$E24,"c",N$21," col-odd row-odd",IF($E24=$D$13," "&amp;$D$10&amp;"-footer","")
),Content!J13)&amp;"&lt;/div&gt;"&amp;CHAR(13)&amp;CHAR(10),""),"")</f>
        <v/>
      </c>
      <c r="O24" s="39" t="str">
        <f>IF($E24&lt;=$D$13,IF(O$21&lt;=$D$12,CONCATENATE("&lt;div class='table-",$D$10," r",$E24,"c",O$21," col-eve row-odd",IF($E24=$D$13," "&amp;$D$10&amp;"-footer",""),"'&gt;")&amp;IF($D$18&lt;&gt;"",CONCATENATE("r",$E24,"c",O$21,"&lt;br&gt;table-",$D$10," r",$E24,"c",O$21," col-eve row-odd",IF($E24=$D$13," "&amp;$D$10&amp;"-footer","")),Content!K13)&amp;"&lt;/div&gt;"&amp;CHAR(13)&amp;CHAR(10),""),"")</f>
        <v/>
      </c>
      <c r="Q24" s="92" t="str">
        <f t="shared" si="0"/>
        <v xml:space="preserve">&lt;!--Row #3--&gt;&lt;div class='table-my-own-table r3c1 col-odd row-odd'&gt;r3c1&lt;br&gt;table-my-own-table r3c1 col-odd row-odd&lt;/div&gt;_x000D_
&lt;div class='table-my-own-table r3c2 col-eve row-odd'&gt;r3c2&lt;br&gt;table-my-own-table r3c2 col-eve row-odd&lt;/div&gt;_x000D_
&lt;div class='table-my-own-table r3c3 col-odd row-odd'&gt;r3c3&lt;br&gt;table-my-own-table r3c3 col-odd row-odd&lt;/div&gt;_x000D_
&lt;div class='table-my-own-table r3c4 col-eve row-odd'&gt;r3c4&lt;br&gt;table-my-own-table r3c4 col-eve row-odd&lt;/div&gt;_x000D_
&lt;div class='table-my-own-table r3c5 col-odd row-odd'&gt;r3c5&lt;br&gt;table-my-own-table r3c5 col-odd row-odd&lt;/div&gt;_x000D_
&lt;div class='table-my-own-table r3c6 col-eve row-odd'&gt;r3c6&lt;br&gt;table-my-own-table r3c6 col-eve row-odd&lt;/div&gt;_x000D_
&lt;div class='table-my-own-table r3c7 col-odd row-odd'&gt;r3c7&lt;br&gt;table-my-own-table r3c7 col-odd row-odd&lt;/div&gt;_x000D_
</v>
      </c>
      <c r="R24" s="92"/>
      <c r="S24" s="92"/>
      <c r="T24" s="92"/>
      <c r="U24" s="92"/>
      <c r="V24" s="92"/>
      <c r="W24" s="92"/>
      <c r="X24" s="92"/>
      <c r="Y24" s="92"/>
      <c r="Z24" s="92"/>
    </row>
    <row r="25" spans="2:26" ht="52.9" hidden="1" customHeight="1" outlineLevel="1" thickBot="1">
      <c r="E25" s="37">
        <f>IF(4&lt;=$D$13,4,"")</f>
        <v>4</v>
      </c>
      <c r="F25" s="40" t="str">
        <f>IF($E25&lt;=$D$13,IF(F$21&lt;=$D$12,CONCATENATE("&lt;!--Row #",E25,"--&gt;","&lt;div class='table-",$D$10," r",$E25,"c",F$21," col-odd row-eve",IF($E25=$D$13," "&amp;$D$10&amp;"-footer",""),"'&gt;")&amp;IF($D$18&lt;&gt;"",CONCATENATE("r",$E25,"c",F$21,"&lt;br&gt;table-",$D$10," r",$E25,"c",F$21," col-odd row-eve",IF($E25=$D$13," "&amp;$D$10&amp;"-footer","")),Content!B14)&amp;"&lt;/div&gt;"&amp;CHAR(13)&amp;CHAR(10),""),"")</f>
        <v xml:space="preserve">&lt;!--Row #4--&gt;&lt;div class='table-my-own-table r4c1 col-odd row-eve'&gt;r4c1&lt;br&gt;table-my-own-table r4c1 col-odd row-eve&lt;/div&gt;_x000D_
</v>
      </c>
      <c r="G25" s="41" t="str">
        <f>IF($E25&lt;=$D$13,IF(G$21&lt;=$D$12,CONCATENATE("&lt;div class='table-",$D$10," r",$E25,"c",G$21," col-eve row-eve",IF($E25=$D$13," "&amp;$D$10&amp;"-footer",""),"'&gt;")&amp;IF($D$18&lt;&gt;"",CONCATENATE("r",$E25,"c",G$21,"&lt;br&gt;table-",$D$10," r",$E25,"c",G$21," col-eve row-eve",IF($E25=$D$13," "&amp;$D$10&amp;"-footer","")),Content!C14)&amp;"&lt;/div&gt;"&amp;CHAR(13)&amp;CHAR(10),""),"")</f>
        <v xml:space="preserve">&lt;div class='table-my-own-table r4c2 col-eve row-eve'&gt;r4c2&lt;br&gt;table-my-own-table r4c2 col-eve row-eve&lt;/div&gt;_x000D_
</v>
      </c>
      <c r="H25" s="41" t="str">
        <f>IF($E25&lt;=$D$13,IF(H$21&lt;=$D$12,CONCATENATE("&lt;div class='table-",$D$10," r",$E25,"c",H$21," col-odd row-eve",IF($E25=$D$13," "&amp;$D$10&amp;"-footer",""),"'&gt;")&amp;IF($D$18&lt;&gt;"",CONCATENATE("r",$E25,"c",H$21,"&lt;br&gt;table-",$D$10," r",$E25,"c",H$21," col-odd row-eve",IF($E25=$D$13," "&amp;$D$10&amp;"-footer","")),Content!D14)&amp;"&lt;/div&gt;"&amp;CHAR(13)&amp;CHAR(10),""),"")</f>
        <v xml:space="preserve">&lt;div class='table-my-own-table r4c3 col-odd row-eve'&gt;r4c3&lt;br&gt;table-my-own-table r4c3 col-odd row-eve&lt;/div&gt;_x000D_
</v>
      </c>
      <c r="I25" s="41" t="str">
        <f>IF($E25&lt;=$D$13,IF(I$21&lt;=$D$12,CONCATENATE("&lt;div class='table-",$D$10," r",$E25,"c",I$21," col-eve row-eve",IF($E25=$D$13," "&amp;$D$10&amp;"-footer",""),"'&gt;")&amp;IF($D$18&lt;&gt;"",CONCATENATE("r",$E25,"c",I$21,"&lt;br&gt;table-",$D$10," r",$E25,"c",I$21," col-eve row-eve",IF($E25=$D$13," "&amp;$D$10&amp;"-footer","")),Content!E14)&amp;"&lt;/div&gt;"&amp;CHAR(13)&amp;CHAR(10),""),"")</f>
        <v xml:space="preserve">&lt;div class='table-my-own-table r4c4 col-eve row-eve'&gt;r4c4&lt;br&gt;table-my-own-table r4c4 col-eve row-eve&lt;/div&gt;_x000D_
</v>
      </c>
      <c r="J25" s="41" t="str">
        <f>IF($E25&lt;=$D$13,IF(J$21&lt;=$D$12,CONCATENATE("&lt;div class='table-",$D$10," r",$E25,"c",J$21," col-odd row-eve",IF($E25=$D$13," "&amp;$D$10&amp;"-footer",""),"'&gt;")&amp;IF($D$18&lt;&gt;"",CONCATENATE("r",$E25,"c",J$21,"&lt;br&gt;table-",$D$10," r",$E25,"c",J$21," col-odd row-eve",IF($E25=$D$13," "&amp;$D$10&amp;"-footer","")),Content!F14)&amp;"&lt;/div&gt;"&amp;CHAR(13)&amp;CHAR(10),""),"")</f>
        <v xml:space="preserve">&lt;div class='table-my-own-table r4c5 col-odd row-eve'&gt;r4c5&lt;br&gt;table-my-own-table r4c5 col-odd row-eve&lt;/div&gt;_x000D_
</v>
      </c>
      <c r="K25" s="41" t="str">
        <f>IF($E25&lt;=$D$13,IF(K$21&lt;=$D$12,CONCATENATE("&lt;div class='table-",$D$10," r",$E25,"c",K$21," col-eve row-eve",IF($E25=$D$13," "&amp;$D$10&amp;"-footer",""),"'&gt;")&amp;IF($D$18&lt;&gt;"",CONCATENATE("r",$E25,"c",K$21,"&lt;br&gt;table-",$D$10," r",$E25,"c",K$21," col-eve row-eve",IF($E25=$D$13," "&amp;$D$10&amp;"-footer","")),Content!G14)&amp;"&lt;/div&gt;"&amp;CHAR(13)&amp;CHAR(10),""),"")</f>
        <v xml:space="preserve">&lt;div class='table-my-own-table r4c6 col-eve row-eve'&gt;r4c6&lt;br&gt;table-my-own-table r4c6 col-eve row-eve&lt;/div&gt;_x000D_
</v>
      </c>
      <c r="L25" s="41" t="str">
        <f>IF($E25&lt;=$D$13,IF(L$21&lt;=$D$12,CONCATENATE("&lt;div class='table-",$D$10," r",$E25,"c",L$21," col-odd row-eve",IF($E25=$D$13," "&amp;$D$10&amp;"-footer",""),"'&gt;")&amp;IF($D$18&lt;&gt;"",CONCATENATE("r",$E25,"c",L$21,"&lt;br&gt;table-",$D$10," r",$E25,"c",L$21," col-odd row-eve",IF($E25=$D$13," "&amp;$D$10&amp;"-footer","")),Content!H14)&amp;"&lt;/div&gt;"&amp;CHAR(13)&amp;CHAR(10),""),"")</f>
        <v xml:space="preserve">&lt;div class='table-my-own-table r4c7 col-odd row-eve'&gt;r4c7&lt;br&gt;table-my-own-table r4c7 col-odd row-eve&lt;/div&gt;_x000D_
</v>
      </c>
      <c r="M25" s="41" t="str">
        <f>IF($E25&lt;=$D$13,IF(M$21&lt;=$D$12,CONCATENATE("&lt;div class='table-",$D$10," r",$E25,"c",M$21," col-eve row-eve",IF($E25=$D$13," "&amp;$D$10&amp;"-footer",""),"'&gt;")&amp;IF($D$18&lt;&gt;"",CONCATENATE("r",$E25,"c",M$21,"&lt;br&gt;table-",$D$10," r",$E25,"c",M$21," col-eve row-eve",IF($E25=$D$13," "&amp;$D$10&amp;"-footer","")),Content!I14)&amp;"&lt;/div&gt;"&amp;CHAR(13)&amp;CHAR(10),""),"")</f>
        <v/>
      </c>
      <c r="N25" s="41" t="str">
        <f>IF($E25&lt;=$D$13,IF(N$21&lt;=$D$12,CONCATENATE("&lt;div class='table-",$D$10," r",$E25,"c",N$21," col-odd row-eve",IF($E25=$D$13," "&amp;$D$10&amp;"-footer",""),"'&gt;")&amp;IF($D$18&lt;&gt;"",CONCATENATE("r",$E25,"c",N$21,"&lt;br&gt;table-",$D$10," r",$E25,"c",N$21," col-odd row-eve",IF($E25=$D$13," "&amp;$D$10&amp;"-footer","")),Content!J14)&amp;"&lt;/div&gt;"&amp;CHAR(13)&amp;CHAR(10),""),"")</f>
        <v/>
      </c>
      <c r="O25" s="41" t="str">
        <f>IF($E25&lt;=$D$13,IF(O$21&lt;=$D$12,CONCATENATE("&lt;div class='table-",$D$10," r",$E25,"c",O$21," col-eve row-eve",IF($E25=$D$13," "&amp;$D$10&amp;"-footer",""),"'&gt;")&amp;IF($D$18&lt;&gt;"",CONCATENATE("r",$E25,"c",O$21,"&lt;br&gt;table-",$D$10," r",$E25,"c",O$21," col-eve row-eve",IF($E25=$D$13," "&amp;$D$10&amp;"-footer","")),Content!K14)&amp;"&lt;/div&gt;"&amp;CHAR(13)&amp;CHAR(10),""),"")</f>
        <v/>
      </c>
      <c r="Q25" s="92" t="str">
        <f t="shared" si="0"/>
        <v xml:space="preserve">&lt;!--Row #4--&gt;&lt;div class='table-my-own-table r4c1 col-odd row-eve'&gt;r4c1&lt;br&gt;table-my-own-table r4c1 col-odd row-eve&lt;/div&gt;_x000D_
&lt;div class='table-my-own-table r4c2 col-eve row-eve'&gt;r4c2&lt;br&gt;table-my-own-table r4c2 col-eve row-eve&lt;/div&gt;_x000D_
&lt;div class='table-my-own-table r4c3 col-odd row-eve'&gt;r4c3&lt;br&gt;table-my-own-table r4c3 col-odd row-eve&lt;/div&gt;_x000D_
&lt;div class='table-my-own-table r4c4 col-eve row-eve'&gt;r4c4&lt;br&gt;table-my-own-table r4c4 col-eve row-eve&lt;/div&gt;_x000D_
&lt;div class='table-my-own-table r4c5 col-odd row-eve'&gt;r4c5&lt;br&gt;table-my-own-table r4c5 col-odd row-eve&lt;/div&gt;_x000D_
&lt;div class='table-my-own-table r4c6 col-eve row-eve'&gt;r4c6&lt;br&gt;table-my-own-table r4c6 col-eve row-eve&lt;/div&gt;_x000D_
&lt;div class='table-my-own-table r4c7 col-odd row-eve'&gt;r4c7&lt;br&gt;table-my-own-table r4c7 col-odd row-eve&lt;/div&gt;_x000D_
</v>
      </c>
      <c r="R25" s="92"/>
      <c r="S25" s="92"/>
      <c r="T25" s="92"/>
      <c r="U25" s="92"/>
      <c r="V25" s="92"/>
      <c r="W25" s="92"/>
      <c r="X25" s="92"/>
      <c r="Y25" s="92"/>
      <c r="Z25" s="92"/>
    </row>
    <row r="26" spans="2:26" ht="52.9" hidden="1" customHeight="1" outlineLevel="1">
      <c r="E26" s="37">
        <f>IF(5&lt;=$D$13,5,"")</f>
        <v>5</v>
      </c>
      <c r="F26" s="38" t="str">
        <f>IF($E26&lt;=$D$13,IF(F$21&lt;=$D$12,CONCATENATE("&lt;!--Row #",E26,"--&gt;","&lt;div class='table-",$D$10," r",$E26,"c",F$21," col-odd row-odd",IF($E26=$D$13," "&amp;$D$10&amp;"-footer",""),"'&gt;")&amp;IF($D$18&lt;&gt;"",CONCATENATE("r",$E26,"c",F$21,"&lt;br&gt;table-",$D$10," r",$E26,"c",F$21," col-odd row-odd",IF($E26=$D$13," "&amp;$D$10&amp;"-footer","")),Content!B15)&amp;"&lt;/div&gt;"&amp;CHAR(13)&amp;CHAR(10),""),"")</f>
        <v xml:space="preserve">&lt;!--Row #5--&gt;&lt;div class='table-my-own-table r5c1 col-odd row-odd'&gt;r5c1&lt;br&gt;table-my-own-table r5c1 col-odd row-odd&lt;/div&gt;_x000D_
</v>
      </c>
      <c r="G26" s="39" t="str">
        <f>IF($E26&lt;=$D$13,IF(G$21&lt;=$D$12,CONCATENATE("&lt;div class='table-",$D$10," r",$E26,"c",G$21," col-eve row-odd",IF($E26=$D$13," "&amp;$D$10&amp;"-footer",""),"'&gt;")&amp;IF($D$18&lt;&gt;"",CONCATENATE("r",$E26,"c",G$21,"&lt;br&gt;table-",$D$10," r",$E26,"c",G$21," col-eve row-odd",IF($E26=$D$13," "&amp;$D$10&amp;"-footer","")),Content!C15)&amp;"&lt;/div&gt;"&amp;CHAR(13)&amp;CHAR(10),""),"")</f>
        <v xml:space="preserve">&lt;div class='table-my-own-table r5c2 col-eve row-odd'&gt;r5c2&lt;br&gt;table-my-own-table r5c2 col-eve row-odd&lt;/div&gt;_x000D_
</v>
      </c>
      <c r="H26" s="39" t="str">
        <f>IF($E26&lt;=$D$13,IF(H$21&lt;=$D$12,CONCATENATE("&lt;div class='table-",$D$10," r",$E26,"c",H$21," col-odd row-odd",IF($E26=$D$13," "&amp;$D$10&amp;"-footer",""),"'&gt;")&amp;IF($D$18&lt;&gt;"",CONCATENATE("r",$E26,"c",H$21,"&lt;br&gt;table-",$D$10," r",$E26,"c",H$21," col-odd row-odd",IF($E26=$D$13," "&amp;$D$10&amp;"-footer","")
),Content!D15)&amp;"&lt;/div&gt;"&amp;CHAR(13)&amp;CHAR(10),""),"")</f>
        <v xml:space="preserve">&lt;div class='table-my-own-table r5c3 col-odd row-odd'&gt;r5c3&lt;br&gt;table-my-own-table r5c3 col-odd row-odd&lt;/div&gt;_x000D_
</v>
      </c>
      <c r="I26" s="39" t="str">
        <f>IF($E26&lt;=$D$13,IF(I$21&lt;=$D$12,CONCATENATE("&lt;div class='table-",$D$10," r",$E26,"c",I$21," col-eve row-odd",IF($E26=$D$13," "&amp;$D$10&amp;"-footer",""),"'&gt;")&amp;IF($D$18&lt;&gt;"",CONCATENATE("r",$E26,"c",I$21,"&lt;br&gt;table-",$D$10," r",$E26,"c",I$21," col-eve row-odd",IF($E26=$D$13," "&amp;$D$10&amp;"-footer","")),Content!E15)&amp;"&lt;/div&gt;"&amp;CHAR(13)&amp;CHAR(10),""),"")</f>
        <v xml:space="preserve">&lt;div class='table-my-own-table r5c4 col-eve row-odd'&gt;r5c4&lt;br&gt;table-my-own-table r5c4 col-eve row-odd&lt;/div&gt;_x000D_
</v>
      </c>
      <c r="J26" s="39" t="str">
        <f>IF($E26&lt;=$D$13,IF(J$21&lt;=$D$12,CONCATENATE("&lt;div class='table-",$D$10," r",$E26,"c",J$21," col-odd row-odd",IF($E26=$D$13," "&amp;$D$10&amp;"-footer",""),"'&gt;")&amp;IF($D$18&lt;&gt;"",CONCATENATE("r",$E26,"c",J$21,"&lt;br&gt;table-",$D$10," r",$E26,"c",J$21," col-odd row-odd",IF($E26=$D$13," "&amp;$D$10&amp;"-footer","")
),Content!F15)&amp;"&lt;/div&gt;"&amp;CHAR(13)&amp;CHAR(10),""),"")</f>
        <v xml:space="preserve">&lt;div class='table-my-own-table r5c5 col-odd row-odd'&gt;r5c5&lt;br&gt;table-my-own-table r5c5 col-odd row-odd&lt;/div&gt;_x000D_
</v>
      </c>
      <c r="K26" s="39" t="str">
        <f>IF($E26&lt;=$D$13,IF(K$21&lt;=$D$12,CONCATENATE("&lt;div class='table-",$D$10," r",$E26,"c",K$21," col-eve row-odd",IF($E26=$D$13," "&amp;$D$10&amp;"-footer",""),"'&gt;")&amp;IF($D$18&lt;&gt;"",CONCATENATE("r",$E26,"c",K$21,"&lt;br&gt;table-",$D$10," r",$E26,"c",K$21," col-eve row-odd",IF($E26=$D$13," "&amp;$D$10&amp;"-footer","")),Content!G15)&amp;"&lt;/div&gt;"&amp;CHAR(13)&amp;CHAR(10),""),"")</f>
        <v xml:space="preserve">&lt;div class='table-my-own-table r5c6 col-eve row-odd'&gt;r5c6&lt;br&gt;table-my-own-table r5c6 col-eve row-odd&lt;/div&gt;_x000D_
</v>
      </c>
      <c r="L26" s="39" t="str">
        <f>IF($E26&lt;=$D$13,IF(L$21&lt;=$D$12,CONCATENATE("&lt;div class='table-",$D$10," r",$E26,"c",L$21," col-odd row-odd",IF($E26=$D$13," "&amp;$D$10&amp;"-footer",""),"'&gt;")&amp;IF($D$18&lt;&gt;"",CONCATENATE("r",$E26,"c",L$21,"&lt;br&gt;table-",$D$10," r",$E26,"c",L$21," col-odd row-odd",IF($E26=$D$13," "&amp;$D$10&amp;"-footer","")
),Content!H15)&amp;"&lt;/div&gt;"&amp;CHAR(13)&amp;CHAR(10),""),"")</f>
        <v xml:space="preserve">&lt;div class='table-my-own-table r5c7 col-odd row-odd'&gt;r5c7&lt;br&gt;table-my-own-table r5c7 col-odd row-odd&lt;/div&gt;_x000D_
</v>
      </c>
      <c r="M26" s="39" t="str">
        <f>IF($E26&lt;=$D$13,IF(M$21&lt;=$D$12,CONCATENATE("&lt;div class='table-",$D$10," r",$E26,"c",M$21," col-eve row-odd",IF($E26=$D$13," "&amp;$D$10&amp;"-footer",""),"'&gt;")&amp;IF($D$18&lt;&gt;"",CONCATENATE("r",$E26,"c",M$21,"&lt;br&gt;table-",$D$10," r",$E26,"c",M$21," col-eve row-odd",IF($E26=$D$13," "&amp;$D$10&amp;"-footer","")),Content!I15)&amp;"&lt;/div&gt;"&amp;CHAR(13)&amp;CHAR(10),""),"")</f>
        <v/>
      </c>
      <c r="N26" s="39" t="str">
        <f>IF($E26&lt;=$D$13,IF(N$21&lt;=$D$12,CONCATENATE("&lt;div class='table-",$D$10," r",$E26,"c",N$21," col-odd row-odd",IF($E26=$D$13," "&amp;$D$10&amp;"-footer",""),"'&gt;")&amp;IF($D$18&lt;&gt;"",CONCATENATE("r",$E26,"c",N$21,"&lt;br&gt;table-",$D$10," r",$E26,"c",N$21," col-odd row-odd",IF($E26=$D$13," "&amp;$D$10&amp;"-footer","")
),Content!J15)&amp;"&lt;/div&gt;"&amp;CHAR(13)&amp;CHAR(10),""),"")</f>
        <v/>
      </c>
      <c r="O26" s="39" t="str">
        <f>IF($E26&lt;=$D$13,IF(O$21&lt;=$D$12,CONCATENATE("&lt;div class='table-",$D$10," r",$E26,"c",O$21," col-eve row-odd",IF($E26=$D$13," "&amp;$D$10&amp;"-footer",""),"'&gt;")&amp;IF($D$18&lt;&gt;"",CONCATENATE("r",$E26,"c",O$21,"&lt;br&gt;table-",$D$10," r",$E26,"c",O$21," col-eve row-odd",IF($E26=$D$13," "&amp;$D$10&amp;"-footer","")),Content!K15)&amp;"&lt;/div&gt;"&amp;CHAR(13)&amp;CHAR(10),""),"")</f>
        <v/>
      </c>
      <c r="Q26" s="92" t="str">
        <f t="shared" si="0"/>
        <v xml:space="preserve">&lt;!--Row #5--&gt;&lt;div class='table-my-own-table r5c1 col-odd row-odd'&gt;r5c1&lt;br&gt;table-my-own-table r5c1 col-odd row-odd&lt;/div&gt;_x000D_
&lt;div class='table-my-own-table r5c2 col-eve row-odd'&gt;r5c2&lt;br&gt;table-my-own-table r5c2 col-eve row-odd&lt;/div&gt;_x000D_
&lt;div class='table-my-own-table r5c3 col-odd row-odd'&gt;r5c3&lt;br&gt;table-my-own-table r5c3 col-odd row-odd&lt;/div&gt;_x000D_
&lt;div class='table-my-own-table r5c4 col-eve row-odd'&gt;r5c4&lt;br&gt;table-my-own-table r5c4 col-eve row-odd&lt;/div&gt;_x000D_
&lt;div class='table-my-own-table r5c5 col-odd row-odd'&gt;r5c5&lt;br&gt;table-my-own-table r5c5 col-odd row-odd&lt;/div&gt;_x000D_
&lt;div class='table-my-own-table r5c6 col-eve row-odd'&gt;r5c6&lt;br&gt;table-my-own-table r5c6 col-eve row-odd&lt;/div&gt;_x000D_
&lt;div class='table-my-own-table r5c7 col-odd row-odd'&gt;r5c7&lt;br&gt;table-my-own-table r5c7 col-odd row-odd&lt;/div&gt;_x000D_
</v>
      </c>
      <c r="R26" s="92"/>
      <c r="S26" s="92"/>
      <c r="T26" s="92"/>
      <c r="U26" s="92"/>
      <c r="V26" s="92"/>
      <c r="W26" s="92"/>
      <c r="X26" s="92"/>
      <c r="Y26" s="92"/>
      <c r="Z26" s="92"/>
    </row>
    <row r="27" spans="2:26" ht="52.9" hidden="1" customHeight="1" outlineLevel="1" thickBot="1">
      <c r="E27" s="37">
        <f>IF(6&lt;=$D$13,6,"")</f>
        <v>6</v>
      </c>
      <c r="F27" s="40" t="str">
        <f>IF($E27&lt;=$D$13,IF(F$21&lt;=$D$12,CONCATENATE("&lt;!--Row #",E27,"--&gt;","&lt;div class='table-",$D$10," r",$E27,"c",F$21," col-odd row-eve",IF($E27=$D$13," "&amp;$D$10&amp;"-footer",""),"'&gt;")&amp;IF($D$18&lt;&gt;"",CONCATENATE("r",$E27,"c",F$21,"&lt;br&gt;table-",$D$10," r",$E27,"c",F$21," col-odd row-eve",IF($E27=$D$13," "&amp;$D$10&amp;"-footer","")),Content!B16)&amp;"&lt;/div&gt;"&amp;CHAR(13)&amp;CHAR(10),""),"")</f>
        <v xml:space="preserve">&lt;!--Row #6--&gt;&lt;div class='table-my-own-table r6c1 col-odd row-eve'&gt;r6c1&lt;br&gt;table-my-own-table r6c1 col-odd row-eve&lt;/div&gt;_x000D_
</v>
      </c>
      <c r="G27" s="41" t="str">
        <f>IF($E27&lt;=$D$13,IF(G$21&lt;=$D$12,CONCATENATE("&lt;div class='table-",$D$10," r",$E27,"c",G$21," col-eve row-eve",IF($E27=$D$13," "&amp;$D$10&amp;"-footer",""),"'&gt;")&amp;IF($D$18&lt;&gt;"",CONCATENATE("r",$E27,"c",G$21,"&lt;br&gt;table-",$D$10," r",$E27,"c",G$21," col-eve row-eve",IF($E27=$D$13," "&amp;$D$10&amp;"-footer","")),Content!C16)&amp;"&lt;/div&gt;"&amp;CHAR(13)&amp;CHAR(10),""),"")</f>
        <v xml:space="preserve">&lt;div class='table-my-own-table r6c2 col-eve row-eve'&gt;r6c2&lt;br&gt;table-my-own-table r6c2 col-eve row-eve&lt;/div&gt;_x000D_
</v>
      </c>
      <c r="H27" s="41" t="str">
        <f>IF($E27&lt;=$D$13,IF(H$21&lt;=$D$12,CONCATENATE("&lt;div class='table-",$D$10," r",$E27,"c",H$21," col-odd row-eve",IF($E27=$D$13," "&amp;$D$10&amp;"-footer",""),"'&gt;")&amp;IF($D$18&lt;&gt;"",CONCATENATE("r",$E27,"c",H$21,"&lt;br&gt;table-",$D$10," r",$E27,"c",H$21," col-odd row-eve",IF($E27=$D$13," "&amp;$D$10&amp;"-footer","")),Content!D16)&amp;"&lt;/div&gt;"&amp;CHAR(13)&amp;CHAR(10),""),"")</f>
        <v xml:space="preserve">&lt;div class='table-my-own-table r6c3 col-odd row-eve'&gt;r6c3&lt;br&gt;table-my-own-table r6c3 col-odd row-eve&lt;/div&gt;_x000D_
</v>
      </c>
      <c r="I27" s="41" t="str">
        <f>IF($E27&lt;=$D$13,IF(I$21&lt;=$D$12,CONCATENATE("&lt;div class='table-",$D$10," r",$E27,"c",I$21," col-eve row-eve",IF($E27=$D$13," "&amp;$D$10&amp;"-footer",""),"'&gt;")&amp;IF($D$18&lt;&gt;"",CONCATENATE("r",$E27,"c",I$21,"&lt;br&gt;table-",$D$10," r",$E27,"c",I$21," col-eve row-eve",IF($E27=$D$13," "&amp;$D$10&amp;"-footer","")),Content!E16)&amp;"&lt;/div&gt;"&amp;CHAR(13)&amp;CHAR(10),""),"")</f>
        <v xml:space="preserve">&lt;div class='table-my-own-table r6c4 col-eve row-eve'&gt;r6c4&lt;br&gt;table-my-own-table r6c4 col-eve row-eve&lt;/div&gt;_x000D_
</v>
      </c>
      <c r="J27" s="41" t="str">
        <f>IF($E27&lt;=$D$13,IF(J$21&lt;=$D$12,CONCATENATE("&lt;div class='table-",$D$10," r",$E27,"c",J$21," col-odd row-eve",IF($E27=$D$13," "&amp;$D$10&amp;"-footer",""),"'&gt;")&amp;IF($D$18&lt;&gt;"",CONCATENATE("r",$E27,"c",J$21,"&lt;br&gt;table-",$D$10," r",$E27,"c",J$21," col-odd row-eve",IF($E27=$D$13," "&amp;$D$10&amp;"-footer","")),Content!F16)&amp;"&lt;/div&gt;"&amp;CHAR(13)&amp;CHAR(10),""),"")</f>
        <v xml:space="preserve">&lt;div class='table-my-own-table r6c5 col-odd row-eve'&gt;r6c5&lt;br&gt;table-my-own-table r6c5 col-odd row-eve&lt;/div&gt;_x000D_
</v>
      </c>
      <c r="K27" s="41" t="str">
        <f>IF($E27&lt;=$D$13,IF(K$21&lt;=$D$12,CONCATENATE("&lt;div class='table-",$D$10," r",$E27,"c",K$21," col-eve row-eve",IF($E27=$D$13," "&amp;$D$10&amp;"-footer",""),"'&gt;")&amp;IF($D$18&lt;&gt;"",CONCATENATE("r",$E27,"c",K$21,"&lt;br&gt;table-",$D$10," r",$E27,"c",K$21," col-eve row-eve",IF($E27=$D$13," "&amp;$D$10&amp;"-footer","")),Content!G16)&amp;"&lt;/div&gt;"&amp;CHAR(13)&amp;CHAR(10),""),"")</f>
        <v xml:space="preserve">&lt;div class='table-my-own-table r6c6 col-eve row-eve'&gt;r6c6&lt;br&gt;table-my-own-table r6c6 col-eve row-eve&lt;/div&gt;_x000D_
</v>
      </c>
      <c r="L27" s="41" t="str">
        <f>IF($E27&lt;=$D$13,IF(L$21&lt;=$D$12,CONCATENATE("&lt;div class='table-",$D$10," r",$E27,"c",L$21," col-odd row-eve",IF($E27=$D$13," "&amp;$D$10&amp;"-footer",""),"'&gt;")&amp;IF($D$18&lt;&gt;"",CONCATENATE("r",$E27,"c",L$21,"&lt;br&gt;table-",$D$10," r",$E27,"c",L$21," col-odd row-eve",IF($E27=$D$13," "&amp;$D$10&amp;"-footer","")),Content!H16)&amp;"&lt;/div&gt;"&amp;CHAR(13)&amp;CHAR(10),""),"")</f>
        <v xml:space="preserve">&lt;div class='table-my-own-table r6c7 col-odd row-eve'&gt;r6c7&lt;br&gt;table-my-own-table r6c7 col-odd row-eve&lt;/div&gt;_x000D_
</v>
      </c>
      <c r="M27" s="41" t="str">
        <f>IF($E27&lt;=$D$13,IF(M$21&lt;=$D$12,CONCATENATE("&lt;div class='table-",$D$10," r",$E27,"c",M$21," col-eve row-eve",IF($E27=$D$13," "&amp;$D$10&amp;"-footer",""),"'&gt;")&amp;IF($D$18&lt;&gt;"",CONCATENATE("r",$E27,"c",M$21,"&lt;br&gt;table-",$D$10," r",$E27,"c",M$21," col-eve row-eve",IF($E27=$D$13," "&amp;$D$10&amp;"-footer","")),Content!I16)&amp;"&lt;/div&gt;"&amp;CHAR(13)&amp;CHAR(10),""),"")</f>
        <v/>
      </c>
      <c r="N27" s="41" t="str">
        <f>IF($E27&lt;=$D$13,IF(N$21&lt;=$D$12,CONCATENATE("&lt;div class='table-",$D$10," r",$E27,"c",N$21," col-odd row-eve",IF($E27=$D$13," "&amp;$D$10&amp;"-footer",""),"'&gt;")&amp;IF($D$18&lt;&gt;"",CONCATENATE("r",$E27,"c",N$21,"&lt;br&gt;table-",$D$10," r",$E27,"c",N$21," col-odd row-eve",IF($E27=$D$13," "&amp;$D$10&amp;"-footer","")),Content!J16)&amp;"&lt;/div&gt;"&amp;CHAR(13)&amp;CHAR(10),""),"")</f>
        <v/>
      </c>
      <c r="O27" s="41" t="str">
        <f>IF($E27&lt;=$D$13,IF(O$21&lt;=$D$12,CONCATENATE("&lt;div class='table-",$D$10," r",$E27,"c",O$21," col-eve row-eve",IF($E27=$D$13," "&amp;$D$10&amp;"-footer",""),"'&gt;")&amp;IF($D$18&lt;&gt;"",CONCATENATE("r",$E27,"c",O$21,"&lt;br&gt;table-",$D$10," r",$E27,"c",O$21," col-eve row-eve",IF($E27=$D$13," "&amp;$D$10&amp;"-footer","")),Content!K16)&amp;"&lt;/div&gt;"&amp;CHAR(13)&amp;CHAR(10),""),"")</f>
        <v/>
      </c>
      <c r="Q27" s="92" t="str">
        <f t="shared" si="0"/>
        <v xml:space="preserve">&lt;!--Row #6--&gt;&lt;div class='table-my-own-table r6c1 col-odd row-eve'&gt;r6c1&lt;br&gt;table-my-own-table r6c1 col-odd row-eve&lt;/div&gt;_x000D_
&lt;div class='table-my-own-table r6c2 col-eve row-eve'&gt;r6c2&lt;br&gt;table-my-own-table r6c2 col-eve row-eve&lt;/div&gt;_x000D_
&lt;div class='table-my-own-table r6c3 col-odd row-eve'&gt;r6c3&lt;br&gt;table-my-own-table r6c3 col-odd row-eve&lt;/div&gt;_x000D_
&lt;div class='table-my-own-table r6c4 col-eve row-eve'&gt;r6c4&lt;br&gt;table-my-own-table r6c4 col-eve row-eve&lt;/div&gt;_x000D_
&lt;div class='table-my-own-table r6c5 col-odd row-eve'&gt;r6c5&lt;br&gt;table-my-own-table r6c5 col-odd row-eve&lt;/div&gt;_x000D_
&lt;div class='table-my-own-table r6c6 col-eve row-eve'&gt;r6c6&lt;br&gt;table-my-own-table r6c6 col-eve row-eve&lt;/div&gt;_x000D_
&lt;div class='table-my-own-table r6c7 col-odd row-eve'&gt;r6c7&lt;br&gt;table-my-own-table r6c7 col-odd row-eve&lt;/div&gt;_x000D_
</v>
      </c>
      <c r="R27" s="92"/>
      <c r="S27" s="92"/>
      <c r="T27" s="92"/>
      <c r="U27" s="92"/>
      <c r="V27" s="92"/>
      <c r="W27" s="92"/>
      <c r="X27" s="92"/>
      <c r="Y27" s="92"/>
      <c r="Z27" s="92"/>
    </row>
    <row r="28" spans="2:26" ht="52.9" hidden="1" customHeight="1" outlineLevel="1">
      <c r="E28" s="37">
        <f>IF(7&lt;=$D$13,7,"")</f>
        <v>7</v>
      </c>
      <c r="F28" s="38" t="str">
        <f>IF($E28&lt;=$D$13,IF(F$21&lt;=$D$12,CONCATENATE("&lt;!--Row #",E28,"--&gt;","&lt;div class='table-",$D$10," r",$E28,"c",F$21," col-odd row-odd",IF($E28=$D$13," "&amp;$D$10&amp;"-footer",""),"'&gt;")&amp;IF($D$18&lt;&gt;"",CONCATENATE("r",$E28,"c",F$21,"&lt;br&gt;table-",$D$10," r",$E28,"c",F$21," col-odd row-odd",IF($E28=$D$13," "&amp;$D$10&amp;"-footer","")),Content!B17)&amp;"&lt;/div&gt;"&amp;CHAR(13)&amp;CHAR(10),""),"")</f>
        <v xml:space="preserve">&lt;!--Row #7--&gt;&lt;div class='table-my-own-table r7c1 col-odd row-odd my-own-table-footer'&gt;r7c1&lt;br&gt;table-my-own-table r7c1 col-odd row-odd my-own-table-footer&lt;/div&gt;_x000D_
</v>
      </c>
      <c r="G28" s="39" t="str">
        <f>IF($E28&lt;=$D$13,IF(G$21&lt;=$D$12,CONCATENATE("&lt;div class='table-",$D$10," r",$E28,"c",G$21," col-eve row-odd",IF($E28=$D$13," "&amp;$D$10&amp;"-footer",""),"'&gt;")&amp;IF($D$18&lt;&gt;"",CONCATENATE("r",$E28,"c",G$21,"&lt;br&gt;table-",$D$10," r",$E28,"c",G$21," col-eve row-odd",IF($E28=$D$13," "&amp;$D$10&amp;"-footer","")),Content!C17)&amp;"&lt;/div&gt;"&amp;CHAR(13)&amp;CHAR(10),""),"")</f>
        <v xml:space="preserve">&lt;div class='table-my-own-table r7c2 col-eve row-odd my-own-table-footer'&gt;r7c2&lt;br&gt;table-my-own-table r7c2 col-eve row-odd my-own-table-footer&lt;/div&gt;_x000D_
</v>
      </c>
      <c r="H28" s="39" t="str">
        <f>IF($E28&lt;=$D$13,IF(H$21&lt;=$D$12,CONCATENATE("&lt;div class='table-",$D$10," r",$E28,"c",H$21," col-odd row-odd",IF($E28=$D$13," "&amp;$D$10&amp;"-footer",""),"'&gt;")&amp;IF($D$18&lt;&gt;"",CONCATENATE("r",$E28,"c",H$21,"&lt;br&gt;table-",$D$10," r",$E28,"c",H$21," col-odd row-odd",IF($E28=$D$13," "&amp;$D$10&amp;"-footer","")
),Content!D17)&amp;"&lt;/div&gt;"&amp;CHAR(13)&amp;CHAR(10),""),"")</f>
        <v xml:space="preserve">&lt;div class='table-my-own-table r7c3 col-odd row-odd my-own-table-footer'&gt;r7c3&lt;br&gt;table-my-own-table r7c3 col-odd row-odd my-own-table-footer&lt;/div&gt;_x000D_
</v>
      </c>
      <c r="I28" s="39" t="str">
        <f>IF($E28&lt;=$D$13,IF(I$21&lt;=$D$12,CONCATENATE("&lt;div class='table-",$D$10," r",$E28,"c",I$21," col-eve row-odd",IF($E28=$D$13," "&amp;$D$10&amp;"-footer",""),"'&gt;")&amp;IF($D$18&lt;&gt;"",CONCATENATE("r",$E28,"c",I$21,"&lt;br&gt;table-",$D$10," r",$E28,"c",I$21," col-eve row-odd",IF($E28=$D$13," "&amp;$D$10&amp;"-footer","")),Content!E17)&amp;"&lt;/div&gt;"&amp;CHAR(13)&amp;CHAR(10),""),"")</f>
        <v xml:space="preserve">&lt;div class='table-my-own-table r7c4 col-eve row-odd my-own-table-footer'&gt;r7c4&lt;br&gt;table-my-own-table r7c4 col-eve row-odd my-own-table-footer&lt;/div&gt;_x000D_
</v>
      </c>
      <c r="J28" s="39" t="str">
        <f>IF($E28&lt;=$D$13,IF(J$21&lt;=$D$12,CONCATENATE("&lt;div class='table-",$D$10," r",$E28,"c",J$21," col-odd row-odd",IF($E28=$D$13," "&amp;$D$10&amp;"-footer",""),"'&gt;")&amp;IF($D$18&lt;&gt;"",CONCATENATE("r",$E28,"c",J$21,"&lt;br&gt;table-",$D$10," r",$E28,"c",J$21," col-odd row-odd",IF($E28=$D$13," "&amp;$D$10&amp;"-footer","")
),Content!F17)&amp;"&lt;/div&gt;"&amp;CHAR(13)&amp;CHAR(10),""),"")</f>
        <v xml:space="preserve">&lt;div class='table-my-own-table r7c5 col-odd row-odd my-own-table-footer'&gt;r7c5&lt;br&gt;table-my-own-table r7c5 col-odd row-odd my-own-table-footer&lt;/div&gt;_x000D_
</v>
      </c>
      <c r="K28" s="39" t="str">
        <f>IF($E28&lt;=$D$13,IF(K$21&lt;=$D$12,CONCATENATE("&lt;div class='table-",$D$10," r",$E28,"c",K$21," col-eve row-odd",IF($E28=$D$13," "&amp;$D$10&amp;"-footer",""),"'&gt;")&amp;IF($D$18&lt;&gt;"",CONCATENATE("r",$E28,"c",K$21,"&lt;br&gt;table-",$D$10," r",$E28,"c",K$21," col-eve row-odd",IF($E28=$D$13," "&amp;$D$10&amp;"-footer","")),Content!G17)&amp;"&lt;/div&gt;"&amp;CHAR(13)&amp;CHAR(10),""),"")</f>
        <v xml:space="preserve">&lt;div class='table-my-own-table r7c6 col-eve row-odd my-own-table-footer'&gt;r7c6&lt;br&gt;table-my-own-table r7c6 col-eve row-odd my-own-table-footer&lt;/div&gt;_x000D_
</v>
      </c>
      <c r="L28" s="39" t="str">
        <f>IF($E28&lt;=$D$13,IF(L$21&lt;=$D$12,CONCATENATE("&lt;div class='table-",$D$10," r",$E28,"c",L$21," col-odd row-odd",IF($E28=$D$13," "&amp;$D$10&amp;"-footer",""),"'&gt;")&amp;IF($D$18&lt;&gt;"",CONCATENATE("r",$E28,"c",L$21,"&lt;br&gt;table-",$D$10," r",$E28,"c",L$21," col-odd row-odd",IF($E28=$D$13," "&amp;$D$10&amp;"-footer","")
),Content!H17)&amp;"&lt;/div&gt;"&amp;CHAR(13)&amp;CHAR(10),""),"")</f>
        <v xml:space="preserve">&lt;div class='table-my-own-table r7c7 col-odd row-odd my-own-table-footer'&gt;r7c7&lt;br&gt;table-my-own-table r7c7 col-odd row-odd my-own-table-footer&lt;/div&gt;_x000D_
</v>
      </c>
      <c r="M28" s="39" t="str">
        <f>IF($E28&lt;=$D$13,IF(M$21&lt;=$D$12,CONCATENATE("&lt;div class='table-",$D$10," r",$E28,"c",M$21," col-eve row-odd",IF($E28=$D$13," "&amp;$D$10&amp;"-footer",""),"'&gt;")&amp;IF($D$18&lt;&gt;"",CONCATENATE("r",$E28,"c",M$21,"&lt;br&gt;table-",$D$10," r",$E28,"c",M$21," col-eve row-odd",IF($E28=$D$13," "&amp;$D$10&amp;"-footer","")),Content!I17)&amp;"&lt;/div&gt;"&amp;CHAR(13)&amp;CHAR(10),""),"")</f>
        <v/>
      </c>
      <c r="N28" s="39" t="str">
        <f>IF($E28&lt;=$D$13,IF(N$21&lt;=$D$12,CONCATENATE("&lt;div class='table-",$D$10," r",$E28,"c",N$21," col-odd row-odd",IF($E28=$D$13," "&amp;$D$10&amp;"-footer",""),"'&gt;")&amp;IF($D$18&lt;&gt;"",CONCATENATE("r",$E28,"c",N$21,"&lt;br&gt;table-",$D$10," r",$E28,"c",N$21," col-odd row-odd",IF($E28=$D$13," "&amp;$D$10&amp;"-footer","")
),Content!J17)&amp;"&lt;/div&gt;"&amp;CHAR(13)&amp;CHAR(10),""),"")</f>
        <v/>
      </c>
      <c r="O28" s="39" t="str">
        <f>IF($E28&lt;=$D$13,IF(O$21&lt;=$D$12,CONCATENATE("&lt;div class='table-",$D$10," r",$E28,"c",O$21," col-eve row-odd",IF($E28=$D$13," "&amp;$D$10&amp;"-footer",""),"'&gt;")&amp;IF($D$18&lt;&gt;"",CONCATENATE("r",$E28,"c",O$21,"&lt;br&gt;table-",$D$10," r",$E28,"c",O$21," col-eve row-odd",IF($E28=$D$13," "&amp;$D$10&amp;"-footer","")),Content!K17)&amp;"&lt;/div&gt;"&amp;CHAR(13)&amp;CHAR(10),""),"")</f>
        <v/>
      </c>
      <c r="Q28" s="92" t="str">
        <f t="shared" si="0"/>
        <v xml:space="preserve">&lt;!--Row #7--&gt;&lt;div class='table-my-own-table r7c1 col-odd row-odd my-own-table-footer'&gt;r7c1&lt;br&gt;table-my-own-table r7c1 col-odd row-odd my-own-table-footer&lt;/div&gt;_x000D_
&lt;div class='table-my-own-table r7c2 col-eve row-odd my-own-table-footer'&gt;r7c2&lt;br&gt;table-my-own-table r7c2 col-eve row-odd my-own-table-footer&lt;/div&gt;_x000D_
&lt;div class='table-my-own-table r7c3 col-odd row-odd my-own-table-footer'&gt;r7c3&lt;br&gt;table-my-own-table r7c3 col-odd row-odd my-own-table-footer&lt;/div&gt;_x000D_
&lt;div class='table-my-own-table r7c4 col-eve row-odd my-own-table-footer'&gt;r7c4&lt;br&gt;table-my-own-table r7c4 col-eve row-odd my-own-table-footer&lt;/div&gt;_x000D_
&lt;div class='table-my-own-table r7c5 col-odd row-odd my-own-table-footer'&gt;r7c5&lt;br&gt;table-my-own-table r7c5 col-odd row-odd my-own-table-footer&lt;/div&gt;_x000D_
&lt;div class='table-my-own-table r7c6 col-eve row-odd my-own-table-footer'&gt;r7c6&lt;br&gt;table-my-own-table r7c6 col-eve row-odd my-own-table-footer&lt;/div&gt;_x000D_
&lt;div class='table-my-own-table r7c7 col-odd row-odd my-own-table-footer'&gt;r7c7&lt;br&gt;table-my-own-table r7c7 col-odd row-odd my-own-table-footer&lt;/div&gt;_x000D_
</v>
      </c>
      <c r="R28" s="92"/>
      <c r="S28" s="92"/>
      <c r="T28" s="92"/>
      <c r="U28" s="92"/>
      <c r="V28" s="92"/>
      <c r="W28" s="92"/>
      <c r="X28" s="92"/>
      <c r="Y28" s="92"/>
      <c r="Z28" s="92"/>
    </row>
    <row r="29" spans="2:26" ht="52.9" hidden="1" customHeight="1" outlineLevel="1" thickBot="1">
      <c r="E29" s="37" t="str">
        <f>IF(8&lt;=$D$13,8,"")</f>
        <v/>
      </c>
      <c r="F29" s="40" t="str">
        <f>IF($E29&lt;=$D$13,IF(F$21&lt;=$D$12,CONCATENATE("&lt;!--Row #",E29,"--&gt;","&lt;div class='table-",$D$10," r",$E29,"c",F$21," col-odd row-eve",IF($E29=$D$13," "&amp;$D$10&amp;"-footer",""),"'&gt;")&amp;IF($D$18&lt;&gt;"",CONCATENATE("r",$E29,"c",F$21,"&lt;br&gt;table-",$D$10," r",$E29,"c",F$21," col-odd row-eve",IF($E29=$D$13," "&amp;$D$10&amp;"-footer","")),Content!B18)&amp;"&lt;/div&gt;"&amp;CHAR(13)&amp;CHAR(10),""),"")</f>
        <v/>
      </c>
      <c r="G29" s="41" t="str">
        <f>IF($E29&lt;=$D$13,IF(G$21&lt;=$D$12,CONCATENATE("&lt;div class='table-",$D$10," r",$E29,"c",G$21," col-eve row-eve",IF($E29=$D$13," "&amp;$D$10&amp;"-footer",""),"'&gt;")&amp;IF($D$18&lt;&gt;"",CONCATENATE("r",$E29,"c",G$21,"&lt;br&gt;table-",$D$10," r",$E29,"c",G$21," col-eve row-eve",IF($E29=$D$13," "&amp;$D$10&amp;"-footer","")),Content!C18)&amp;"&lt;/div&gt;"&amp;CHAR(13)&amp;CHAR(10),""),"")</f>
        <v/>
      </c>
      <c r="H29" s="41" t="str">
        <f>IF($E29&lt;=$D$13,IF(H$21&lt;=$D$12,CONCATENATE("&lt;div class='table-",$D$10," r",$E29,"c",H$21," col-odd row-eve",IF($E29=$D$13," "&amp;$D$10&amp;"-footer",""),"'&gt;")&amp;IF($D$18&lt;&gt;"",CONCATENATE("r",$E29,"c",H$21,"&lt;br&gt;table-",$D$10," r",$E29,"c",H$21," col-odd row-eve",IF($E29=$D$13," "&amp;$D$10&amp;"-footer","")),Content!D18)&amp;"&lt;/div&gt;"&amp;CHAR(13)&amp;CHAR(10),""),"")</f>
        <v/>
      </c>
      <c r="I29" s="41" t="str">
        <f>IF($E29&lt;=$D$13,IF(I$21&lt;=$D$12,CONCATENATE("&lt;div class='table-",$D$10," r",$E29,"c",I$21," col-eve row-eve",IF($E29=$D$13," "&amp;$D$10&amp;"-footer",""),"'&gt;")&amp;IF($D$18&lt;&gt;"",CONCATENATE("r",$E29,"c",I$21,"&lt;br&gt;table-",$D$10," r",$E29,"c",I$21," col-eve row-eve",IF($E29=$D$13," "&amp;$D$10&amp;"-footer","")),Content!E18)&amp;"&lt;/div&gt;"&amp;CHAR(13)&amp;CHAR(10),""),"")</f>
        <v/>
      </c>
      <c r="J29" s="41" t="str">
        <f>IF($E29&lt;=$D$13,IF(J$21&lt;=$D$12,CONCATENATE("&lt;div class='table-",$D$10," r",$E29,"c",J$21," col-odd row-eve",IF($E29=$D$13," "&amp;$D$10&amp;"-footer",""),"'&gt;")&amp;IF($D$18&lt;&gt;"",CONCATENATE("r",$E29,"c",J$21,"&lt;br&gt;table-",$D$10," r",$E29,"c",J$21," col-odd row-eve",IF($E29=$D$13," "&amp;$D$10&amp;"-footer","")),Content!F18)&amp;"&lt;/div&gt;"&amp;CHAR(13)&amp;CHAR(10),""),"")</f>
        <v/>
      </c>
      <c r="K29" s="41" t="str">
        <f>IF($E29&lt;=$D$13,IF(K$21&lt;=$D$12,CONCATENATE("&lt;div class='table-",$D$10," r",$E29,"c",K$21," col-eve row-eve",IF($E29=$D$13," "&amp;$D$10&amp;"-footer",""),"'&gt;")&amp;IF($D$18&lt;&gt;"",CONCATENATE("r",$E29,"c",K$21,"&lt;br&gt;table-",$D$10," r",$E29,"c",K$21," col-eve row-eve",IF($E29=$D$13," "&amp;$D$10&amp;"-footer","")),Content!G18)&amp;"&lt;/div&gt;"&amp;CHAR(13)&amp;CHAR(10),""),"")</f>
        <v/>
      </c>
      <c r="L29" s="41" t="str">
        <f>IF($E29&lt;=$D$13,IF(L$21&lt;=$D$12,CONCATENATE("&lt;div class='table-",$D$10," r",$E29,"c",L$21," col-odd row-eve",IF($E29=$D$13," "&amp;$D$10&amp;"-footer",""),"'&gt;")&amp;IF($D$18&lt;&gt;"",CONCATENATE("r",$E29,"c",L$21,"&lt;br&gt;table-",$D$10," r",$E29,"c",L$21," col-odd row-eve",IF($E29=$D$13," "&amp;$D$10&amp;"-footer","")),Content!H18)&amp;"&lt;/div&gt;"&amp;CHAR(13)&amp;CHAR(10),""),"")</f>
        <v/>
      </c>
      <c r="M29" s="41" t="str">
        <f>IF($E29&lt;=$D$13,IF(M$21&lt;=$D$12,CONCATENATE("&lt;div class='table-",$D$10," r",$E29,"c",M$21," col-eve row-eve",IF($E29=$D$13," "&amp;$D$10&amp;"-footer",""),"'&gt;")&amp;IF($D$18&lt;&gt;"",CONCATENATE("r",$E29,"c",M$21,"&lt;br&gt;table-",$D$10," r",$E29,"c",M$21," col-eve row-eve",IF($E29=$D$13," "&amp;$D$10&amp;"-footer","")),Content!I18)&amp;"&lt;/div&gt;"&amp;CHAR(13)&amp;CHAR(10),""),"")</f>
        <v/>
      </c>
      <c r="N29" s="41" t="str">
        <f>IF($E29&lt;=$D$13,IF(N$21&lt;=$D$12,CONCATENATE("&lt;div class='table-",$D$10," r",$E29,"c",N$21," col-odd row-eve",IF($E29=$D$13," "&amp;$D$10&amp;"-footer",""),"'&gt;")&amp;IF($D$18&lt;&gt;"",CONCATENATE("r",$E29,"c",N$21,"&lt;br&gt;table-",$D$10," r",$E29,"c",N$21," col-odd row-eve",IF($E29=$D$13," "&amp;$D$10&amp;"-footer","")),Content!J18)&amp;"&lt;/div&gt;"&amp;CHAR(13)&amp;CHAR(10),""),"")</f>
        <v/>
      </c>
      <c r="O29" s="41" t="str">
        <f>IF($E29&lt;=$D$13,IF(O$21&lt;=$D$12,CONCATENATE("&lt;div class='table-",$D$10," r",$E29,"c",O$21," col-eve row-eve",IF($E29=$D$13," "&amp;$D$10&amp;"-footer",""),"'&gt;")&amp;IF($D$18&lt;&gt;"",CONCATENATE("r",$E29,"c",O$21,"&lt;br&gt;table-",$D$10," r",$E29,"c",O$21," col-eve row-eve",IF($E29=$D$13," "&amp;$D$10&amp;"-footer","")),Content!K18)&amp;"&lt;/div&gt;"&amp;CHAR(13)&amp;CHAR(10),""),"")</f>
        <v/>
      </c>
      <c r="Q29" s="92" t="str">
        <f t="shared" si="0"/>
        <v/>
      </c>
      <c r="R29" s="92"/>
      <c r="S29" s="92"/>
      <c r="T29" s="92"/>
      <c r="U29" s="92"/>
      <c r="V29" s="92"/>
      <c r="W29" s="92"/>
      <c r="X29" s="92"/>
      <c r="Y29" s="92"/>
      <c r="Z29" s="92"/>
    </row>
    <row r="30" spans="2:26" ht="52.9" hidden="1" customHeight="1" outlineLevel="1">
      <c r="E30" s="37" t="str">
        <f>IF(9&lt;=$D$13,9,"")</f>
        <v/>
      </c>
      <c r="F30" s="38" t="str">
        <f>IF($E30&lt;=$D$13,IF(F$21&lt;=$D$12,CONCATENATE("&lt;!--Row #",E30,"--&gt;","&lt;div class='table-",$D$10," r",$E30,"c",F$21," col-odd row-odd",IF($E30=$D$13," "&amp;$D$10&amp;"-footer",""),"'&gt;")&amp;IF($D$18&lt;&gt;"",CONCATENATE("r",$E30,"c",F$21,"&lt;br&gt;table-",$D$10," r",$E30,"c",F$21," col-odd row-odd",IF($E30=$D$13," "&amp;$D$10&amp;"-footer","")),Content!B19)&amp;"&lt;/div&gt;"&amp;CHAR(13)&amp;CHAR(10),""),"")</f>
        <v/>
      </c>
      <c r="G30" s="39" t="str">
        <f>IF($E30&lt;=$D$13,IF(G$21&lt;=$D$12,CONCATENATE("&lt;div class='table-",$D$10," r",$E30,"c",G$21," col-eve row-odd",IF($E30=$D$13," "&amp;$D$10&amp;"-footer",""),"'&gt;")&amp;IF($D$18&lt;&gt;"",CONCATENATE("r",$E30,"c",G$21,"&lt;br&gt;table-",$D$10," r",$E30,"c",G$21," col-eve row-odd",IF($E30=$D$13," "&amp;$D$10&amp;"-footer","")),Content!C19)&amp;"&lt;/div&gt;"&amp;CHAR(13)&amp;CHAR(10),""),"")</f>
        <v/>
      </c>
      <c r="H30" s="39" t="str">
        <f>IF($E30&lt;=$D$13,IF(H$21&lt;=$D$12,CONCATENATE("&lt;div class='table-",$D$10," r",$E30,"c",H$21," col-odd row-odd",IF($E30=$D$13," "&amp;$D$10&amp;"-footer",""),"'&gt;")&amp;IF($D$18&lt;&gt;"",CONCATENATE("r",$E30,"c",H$21,"&lt;br&gt;table-",$D$10," r",$E30,"c",H$21," col-odd row-odd",IF($E30=$D$13," "&amp;$D$10&amp;"-footer","")
),Content!D19)&amp;"&lt;/div&gt;"&amp;CHAR(13)&amp;CHAR(10),""),"")</f>
        <v/>
      </c>
      <c r="I30" s="39" t="str">
        <f>IF($E30&lt;=$D$13,IF(I$21&lt;=$D$12,CONCATENATE("&lt;div class='table-",$D$10," r",$E30,"c",I$21," col-eve row-odd",IF($E30=$D$13," "&amp;$D$10&amp;"-footer",""),"'&gt;")&amp;IF($D$18&lt;&gt;"",CONCATENATE("r",$E30,"c",I$21,"&lt;br&gt;table-",$D$10," r",$E30,"c",I$21," col-eve row-odd",IF($E30=$D$13," "&amp;$D$10&amp;"-footer","")),Content!E19)&amp;"&lt;/div&gt;"&amp;CHAR(13)&amp;CHAR(10),""),"")</f>
        <v/>
      </c>
      <c r="J30" s="39" t="str">
        <f>IF($E30&lt;=$D$13,IF(J$21&lt;=$D$12,CONCATENATE("&lt;div class='table-",$D$10," r",$E30,"c",J$21," col-odd row-odd",IF($E30=$D$13," "&amp;$D$10&amp;"-footer",""),"'&gt;")&amp;IF($D$18&lt;&gt;"",CONCATENATE("r",$E30,"c",J$21,"&lt;br&gt;table-",$D$10," r",$E30,"c",J$21," col-odd row-odd",IF($E30=$D$13," "&amp;$D$10&amp;"-footer","")
),Content!F19)&amp;"&lt;/div&gt;"&amp;CHAR(13)&amp;CHAR(10),""),"")</f>
        <v/>
      </c>
      <c r="K30" s="39" t="str">
        <f>IF($E30&lt;=$D$13,IF(K$21&lt;=$D$12,CONCATENATE("&lt;div class='table-",$D$10," r",$E30,"c",K$21," col-eve row-odd",IF($E30=$D$13," "&amp;$D$10&amp;"-footer",""),"'&gt;")&amp;IF($D$18&lt;&gt;"",CONCATENATE("r",$E30,"c",K$21,"&lt;br&gt;table-",$D$10," r",$E30,"c",K$21," col-eve row-odd",IF($E30=$D$13," "&amp;$D$10&amp;"-footer","")),Content!G19)&amp;"&lt;/div&gt;"&amp;CHAR(13)&amp;CHAR(10),""),"")</f>
        <v/>
      </c>
      <c r="L30" s="39" t="str">
        <f>IF($E30&lt;=$D$13,IF(L$21&lt;=$D$12,CONCATENATE("&lt;div class='table-",$D$10," r",$E30,"c",L$21," col-odd row-odd",IF($E30=$D$13," "&amp;$D$10&amp;"-footer",""),"'&gt;")&amp;IF($D$18&lt;&gt;"",CONCATENATE("r",$E30,"c",L$21,"&lt;br&gt;table-",$D$10," r",$E30,"c",L$21," col-odd row-odd",IF($E30=$D$13," "&amp;$D$10&amp;"-footer","")
),Content!H19)&amp;"&lt;/div&gt;"&amp;CHAR(13)&amp;CHAR(10),""),"")</f>
        <v/>
      </c>
      <c r="M30" s="39" t="str">
        <f>IF($E30&lt;=$D$13,IF(M$21&lt;=$D$12,CONCATENATE("&lt;div class='table-",$D$10," r",$E30,"c",M$21," col-eve row-odd",IF($E30=$D$13," "&amp;$D$10&amp;"-footer",""),"'&gt;")&amp;IF($D$18&lt;&gt;"",CONCATENATE("r",$E30,"c",M$21,"&lt;br&gt;table-",$D$10," r",$E30,"c",M$21," col-eve row-odd",IF($E30=$D$13," "&amp;$D$10&amp;"-footer","")),Content!I19)&amp;"&lt;/div&gt;"&amp;CHAR(13)&amp;CHAR(10),""),"")</f>
        <v/>
      </c>
      <c r="N30" s="39" t="str">
        <f>IF($E30&lt;=$D$13,IF(N$21&lt;=$D$12,CONCATENATE("&lt;div class='table-",$D$10," r",$E30,"c",N$21," col-odd row-odd",IF($E30=$D$13," "&amp;$D$10&amp;"-footer",""),"'&gt;")&amp;IF($D$18&lt;&gt;"",CONCATENATE("r",$E30,"c",N$21,"&lt;br&gt;table-",$D$10," r",$E30,"c",N$21," col-odd row-odd",IF($E30=$D$13," "&amp;$D$10&amp;"-footer","")
),Content!J19)&amp;"&lt;/div&gt;"&amp;CHAR(13)&amp;CHAR(10),""),"")</f>
        <v/>
      </c>
      <c r="O30" s="39" t="str">
        <f>IF($E30&lt;=$D$13,IF(O$21&lt;=$D$12,CONCATENATE("&lt;div class='table-",$D$10," r",$E30,"c",O$21," col-eve row-odd",IF($E30=$D$13," "&amp;$D$10&amp;"-footer",""),"'&gt;")&amp;IF($D$18&lt;&gt;"",CONCATENATE("r",$E30,"c",O$21,"&lt;br&gt;table-",$D$10," r",$E30,"c",O$21," col-eve row-odd",IF($E30=$D$13," "&amp;$D$10&amp;"-footer","")),Content!K19)&amp;"&lt;/div&gt;"&amp;CHAR(13)&amp;CHAR(10),""),"")</f>
        <v/>
      </c>
      <c r="Q30" s="92" t="str">
        <f t="shared" si="0"/>
        <v/>
      </c>
      <c r="R30" s="92"/>
      <c r="S30" s="92"/>
      <c r="T30" s="92"/>
      <c r="U30" s="92"/>
      <c r="V30" s="92"/>
      <c r="W30" s="92"/>
      <c r="X30" s="92"/>
      <c r="Y30" s="92"/>
      <c r="Z30" s="92"/>
    </row>
    <row r="31" spans="2:26" ht="52.9" hidden="1" customHeight="1" outlineLevel="1" thickBot="1">
      <c r="E31" s="37" t="str">
        <f>IF(10&lt;=$D$13,10,"")</f>
        <v/>
      </c>
      <c r="F31" s="40" t="str">
        <f>IF($E31&lt;=$D$13,IF(F$21&lt;=$D$12,CONCATENATE("&lt;!--Row #",E31,"--&gt;","&lt;div class='table-",$D$10," r",$E31,"c",F$21," col-odd row-eve",IF($E31=$D$13," "&amp;$D$10&amp;"-footer",""),"'&gt;")&amp;IF($D$18&lt;&gt;"",CONCATENATE("r",$E31,"c",F$21,"&lt;br&gt;table-",$D$10," r",$E31,"c",F$21," col-odd row-eve",IF($E31=$D$13," "&amp;$D$10&amp;"-footer","")),Content!B20)&amp;"&lt;/div&gt;"&amp;CHAR(13)&amp;CHAR(10),""),"")</f>
        <v/>
      </c>
      <c r="G31" s="41" t="str">
        <f>IF($E31&lt;=$D$13,IF(G$21&lt;=$D$12,CONCATENATE("&lt;div class='table-",$D$10," r",$E31,"c",G$21," col-eve row-eve",IF($E31=$D$13," "&amp;$D$10&amp;"-footer",""),"'&gt;")&amp;IF($D$18&lt;&gt;"",CONCATENATE("r",$E31,"c",G$21,"&lt;br&gt;table-",$D$10," r",$E31,"c",G$21," col-eve row-eve",IF($E31=$D$13," "&amp;$D$10&amp;"-footer","")),Content!C20)&amp;"&lt;/div&gt;"&amp;CHAR(13)&amp;CHAR(10),""),"")</f>
        <v/>
      </c>
      <c r="H31" s="41" t="str">
        <f>IF($E31&lt;=$D$13,IF(H$21&lt;=$D$12,CONCATENATE("&lt;div class='table-",$D$10," r",$E31,"c",H$21," col-odd row-eve",IF($E31=$D$13," "&amp;$D$10&amp;"-footer",""),"'&gt;")&amp;IF($D$18&lt;&gt;"",CONCATENATE("r",$E31,"c",H$21,"&lt;br&gt;table-",$D$10," r",$E31,"c",H$21," col-odd row-eve",IF($E31=$D$13," "&amp;$D$10&amp;"-footer","")),Content!D20)&amp;"&lt;/div&gt;"&amp;CHAR(13)&amp;CHAR(10),""),"")</f>
        <v/>
      </c>
      <c r="I31" s="41" t="str">
        <f>IF($E31&lt;=$D$13,IF(I$21&lt;=$D$12,CONCATENATE("&lt;div class='table-",$D$10," r",$E31,"c",I$21," col-eve row-eve",IF($E31=$D$13," "&amp;$D$10&amp;"-footer",""),"'&gt;")&amp;IF($D$18&lt;&gt;"",CONCATENATE("r",$E31,"c",I$21,"&lt;br&gt;table-",$D$10," r",$E31,"c",I$21," col-eve row-eve",IF($E31=$D$13," "&amp;$D$10&amp;"-footer","")),Content!E20)&amp;"&lt;/div&gt;"&amp;CHAR(13)&amp;CHAR(10),""),"")</f>
        <v/>
      </c>
      <c r="J31" s="41" t="str">
        <f>IF($E31&lt;=$D$13,IF(J$21&lt;=$D$12,CONCATENATE("&lt;div class='table-",$D$10," r",$E31,"c",J$21," col-odd row-eve",IF($E31=$D$13," "&amp;$D$10&amp;"-footer",""),"'&gt;")&amp;IF($D$18&lt;&gt;"",CONCATENATE("r",$E31,"c",J$21,"&lt;br&gt;table-",$D$10," r",$E31,"c",J$21," col-odd row-eve",IF($E31=$D$13," "&amp;$D$10&amp;"-footer","")),Content!F20)&amp;"&lt;/div&gt;"&amp;CHAR(13)&amp;CHAR(10),""),"")</f>
        <v/>
      </c>
      <c r="K31" s="41" t="str">
        <f>IF($E31&lt;=$D$13,IF(K$21&lt;=$D$12,CONCATENATE("&lt;div class='table-",$D$10," r",$E31,"c",K$21," col-eve row-eve",IF($E31=$D$13," "&amp;$D$10&amp;"-footer",""),"'&gt;")&amp;IF($D$18&lt;&gt;"",CONCATENATE("r",$E31,"c",K$21,"&lt;br&gt;table-",$D$10," r",$E31,"c",K$21," col-eve row-eve",IF($E31=$D$13," "&amp;$D$10&amp;"-footer","")),Content!G20)&amp;"&lt;/div&gt;"&amp;CHAR(13)&amp;CHAR(10),""),"")</f>
        <v/>
      </c>
      <c r="L31" s="41" t="str">
        <f>IF($E31&lt;=$D$13,IF(L$21&lt;=$D$12,CONCATENATE("&lt;div class='table-",$D$10," r",$E31,"c",L$21," col-odd row-eve",IF($E31=$D$13," "&amp;$D$10&amp;"-footer",""),"'&gt;")&amp;IF($D$18&lt;&gt;"",CONCATENATE("r",$E31,"c",L$21,"&lt;br&gt;table-",$D$10," r",$E31,"c",L$21," col-odd row-eve",IF($E31=$D$13," "&amp;$D$10&amp;"-footer","")),Content!H20)&amp;"&lt;/div&gt;"&amp;CHAR(13)&amp;CHAR(10),""),"")</f>
        <v/>
      </c>
      <c r="M31" s="41" t="str">
        <f>IF($E31&lt;=$D$13,IF(M$21&lt;=$D$12,CONCATENATE("&lt;div class='table-",$D$10," r",$E31,"c",M$21," col-eve row-eve",IF($E31=$D$13," "&amp;$D$10&amp;"-footer",""),"'&gt;")&amp;IF($D$18&lt;&gt;"",CONCATENATE("r",$E31,"c",M$21,"&lt;br&gt;table-",$D$10," r",$E31,"c",M$21," col-eve row-eve",IF($E31=$D$13," "&amp;$D$10&amp;"-footer","")),Content!I20)&amp;"&lt;/div&gt;"&amp;CHAR(13)&amp;CHAR(10),""),"")</f>
        <v/>
      </c>
      <c r="N31" s="41" t="str">
        <f>IF($E31&lt;=$D$13,IF(N$21&lt;=$D$12,CONCATENATE("&lt;div class='table-",$D$10," r",$E31,"c",N$21," col-odd row-eve",IF($E31=$D$13," "&amp;$D$10&amp;"-footer",""),"'&gt;")&amp;IF($D$18&lt;&gt;"",CONCATENATE("r",$E31,"c",N$21,"&lt;br&gt;table-",$D$10," r",$E31,"c",N$21," col-odd row-eve",IF($E31=$D$13," "&amp;$D$10&amp;"-footer","")),Content!J20)&amp;"&lt;/div&gt;"&amp;CHAR(13)&amp;CHAR(10),""),"")</f>
        <v/>
      </c>
      <c r="O31" s="41" t="str">
        <f>IF($E31&lt;=$D$13,IF(O$21&lt;=$D$12,CONCATENATE("&lt;div class='table-",$D$10," r",$E31,"c",O$21," col-eve row-eve",IF($E31=$D$13," "&amp;$D$10&amp;"-footer",""),"'&gt;")&amp;IF($D$18&lt;&gt;"",CONCATENATE("r",$E31,"c",O$21,"&lt;br&gt;table-",$D$10," r",$E31,"c",O$21," col-eve row-eve",IF($E31=$D$13," "&amp;$D$10&amp;"-footer","")),Content!K20)&amp;"&lt;/div&gt;"&amp;CHAR(13)&amp;CHAR(10),""),"")</f>
        <v/>
      </c>
      <c r="Q31" s="92" t="str">
        <f t="shared" si="0"/>
        <v/>
      </c>
      <c r="R31" s="92"/>
      <c r="S31" s="92"/>
      <c r="T31" s="92"/>
      <c r="U31" s="92"/>
      <c r="V31" s="92"/>
      <c r="W31" s="92"/>
      <c r="X31" s="92"/>
      <c r="Y31" s="92"/>
      <c r="Z31" s="92"/>
    </row>
    <row r="32" spans="2:26" ht="52.9" hidden="1" customHeight="1" outlineLevel="1">
      <c r="E32" s="37" t="str">
        <f>IF(11&lt;=$D$13,11,"")</f>
        <v/>
      </c>
      <c r="F32" s="38" t="str">
        <f>IF($E32&lt;=$D$13,IF(F$21&lt;=$D$12,CONCATENATE("&lt;!--Row #",E32,"--&gt;","&lt;div class='table-",$D$10," r",$E32,"c",F$21," col-odd row-odd",IF($E32=$D$13," "&amp;$D$10&amp;"-footer",""),"'&gt;")&amp;IF($D$18&lt;&gt;"",CONCATENATE("r",$E32,"c",F$21,"&lt;br&gt;table-",$D$10," r",$E32,"c",F$21," col-odd row-odd",IF($E32=$D$13," "&amp;$D$10&amp;"-footer","")),Content!B21)&amp;"&lt;/div&gt;"&amp;CHAR(13)&amp;CHAR(10),""),"")</f>
        <v/>
      </c>
      <c r="G32" s="39" t="str">
        <f>IF($E32&lt;=$D$13,IF(G$21&lt;=$D$12,CONCATENATE("&lt;div class='table-",$D$10," r",$E32,"c",G$21," col-eve row-odd",IF($E32=$D$13," "&amp;$D$10&amp;"-footer",""),"'&gt;")&amp;IF($D$18&lt;&gt;"",CONCATENATE("r",$E32,"c",G$21,"&lt;br&gt;table-",$D$10," r",$E32,"c",G$21," col-eve row-odd",IF($E32=$D$13," "&amp;$D$10&amp;"-footer","")),Content!C21)&amp;"&lt;/div&gt;"&amp;CHAR(13)&amp;CHAR(10),""),"")</f>
        <v/>
      </c>
      <c r="H32" s="39" t="str">
        <f>IF($E32&lt;=$D$13,IF(H$21&lt;=$D$12,CONCATENATE("&lt;div class='table-",$D$10," r",$E32,"c",H$21," col-odd row-odd",IF($E32=$D$13," "&amp;$D$10&amp;"-footer",""),"'&gt;")&amp;IF($D$18&lt;&gt;"",CONCATENATE("r",$E32,"c",H$21,"&lt;br&gt;table-",$D$10," r",$E32,"c",H$21," col-odd row-odd",IF($E32=$D$13," "&amp;$D$10&amp;"-footer","")
),Content!D21)&amp;"&lt;/div&gt;"&amp;CHAR(13)&amp;CHAR(10),""),"")</f>
        <v/>
      </c>
      <c r="I32" s="39" t="str">
        <f>IF($E32&lt;=$D$13,IF(I$21&lt;=$D$12,CONCATENATE("&lt;div class='table-",$D$10," r",$E32,"c",I$21," col-eve row-odd",IF($E32=$D$13," "&amp;$D$10&amp;"-footer",""),"'&gt;")&amp;IF($D$18&lt;&gt;"",CONCATENATE("r",$E32,"c",I$21,"&lt;br&gt;table-",$D$10," r",$E32,"c",I$21," col-eve row-odd",IF($E32=$D$13," "&amp;$D$10&amp;"-footer","")),Content!E21)&amp;"&lt;/div&gt;"&amp;CHAR(13)&amp;CHAR(10),""),"")</f>
        <v/>
      </c>
      <c r="J32" s="39" t="str">
        <f>IF($E32&lt;=$D$13,IF(J$21&lt;=$D$12,CONCATENATE("&lt;div class='table-",$D$10," r",$E32,"c",J$21," col-odd row-odd",IF($E32=$D$13," "&amp;$D$10&amp;"-footer",""),"'&gt;")&amp;IF($D$18&lt;&gt;"",CONCATENATE("r",$E32,"c",J$21,"&lt;br&gt;table-",$D$10," r",$E32,"c",J$21," col-odd row-odd",IF($E32=$D$13," "&amp;$D$10&amp;"-footer","")
),Content!F21)&amp;"&lt;/div&gt;"&amp;CHAR(13)&amp;CHAR(10),""),"")</f>
        <v/>
      </c>
      <c r="K32" s="39" t="str">
        <f>IF($E32&lt;=$D$13,IF(K$21&lt;=$D$12,CONCATENATE("&lt;div class='table-",$D$10," r",$E32,"c",K$21," col-eve row-odd",IF($E32=$D$13," "&amp;$D$10&amp;"-footer",""),"'&gt;")&amp;IF($D$18&lt;&gt;"",CONCATENATE("r",$E32,"c",K$21,"&lt;br&gt;table-",$D$10," r",$E32,"c",K$21," col-eve row-odd",IF($E32=$D$13," "&amp;$D$10&amp;"-footer","")),Content!G21)&amp;"&lt;/div&gt;"&amp;CHAR(13)&amp;CHAR(10),""),"")</f>
        <v/>
      </c>
      <c r="L32" s="39" t="str">
        <f>IF($E32&lt;=$D$13,IF(L$21&lt;=$D$12,CONCATENATE("&lt;div class='table-",$D$10," r",$E32,"c",L$21," col-odd row-odd",IF($E32=$D$13," "&amp;$D$10&amp;"-footer",""),"'&gt;")&amp;IF($D$18&lt;&gt;"",CONCATENATE("r",$E32,"c",L$21,"&lt;br&gt;table-",$D$10," r",$E32,"c",L$21," col-odd row-odd",IF($E32=$D$13," "&amp;$D$10&amp;"-footer","")
),Content!H21)&amp;"&lt;/div&gt;"&amp;CHAR(13)&amp;CHAR(10),""),"")</f>
        <v/>
      </c>
      <c r="M32" s="39" t="str">
        <f>IF($E32&lt;=$D$13,IF(M$21&lt;=$D$12,CONCATENATE("&lt;div class='table-",$D$10," r",$E32,"c",M$21," col-eve row-odd",IF($E32=$D$13," "&amp;$D$10&amp;"-footer",""),"'&gt;")&amp;IF($D$18&lt;&gt;"",CONCATENATE("r",$E32,"c",M$21,"&lt;br&gt;table-",$D$10," r",$E32,"c",M$21," col-eve row-odd",IF($E32=$D$13," "&amp;$D$10&amp;"-footer","")),Content!I21)&amp;"&lt;/div&gt;"&amp;CHAR(13)&amp;CHAR(10),""),"")</f>
        <v/>
      </c>
      <c r="N32" s="39" t="str">
        <f>IF($E32&lt;=$D$13,IF(N$21&lt;=$D$12,CONCATENATE("&lt;div class='table-",$D$10," r",$E32,"c",N$21," col-odd row-odd",IF($E32=$D$13," "&amp;$D$10&amp;"-footer",""),"'&gt;")&amp;IF($D$18&lt;&gt;"",CONCATENATE("r",$E32,"c",N$21,"&lt;br&gt;table-",$D$10," r",$E32,"c",N$21," col-odd row-odd",IF($E32=$D$13," "&amp;$D$10&amp;"-footer","")
),Content!J21)&amp;"&lt;/div&gt;"&amp;CHAR(13)&amp;CHAR(10),""),"")</f>
        <v/>
      </c>
      <c r="O32" s="39" t="str">
        <f>IF($E32&lt;=$D$13,IF(O$21&lt;=$D$12,CONCATENATE("&lt;div class='table-",$D$10," r",$E32,"c",O$21," col-eve row-odd",IF($E32=$D$13," "&amp;$D$10&amp;"-footer",""),"'&gt;")&amp;IF($D$18&lt;&gt;"",CONCATENATE("r",$E32,"c",O$21,"&lt;br&gt;table-",$D$10," r",$E32,"c",O$21," col-eve row-odd",IF($E32=$D$13," "&amp;$D$10&amp;"-footer","")),Content!K21)&amp;"&lt;/div&gt;"&amp;CHAR(13)&amp;CHAR(10),""),"")</f>
        <v/>
      </c>
      <c r="Q32" s="92" t="str">
        <f t="shared" si="0"/>
        <v/>
      </c>
      <c r="R32" s="92"/>
      <c r="S32" s="92"/>
      <c r="T32" s="92"/>
      <c r="U32" s="92"/>
      <c r="V32" s="92"/>
      <c r="W32" s="92"/>
      <c r="X32" s="92"/>
      <c r="Y32" s="92"/>
      <c r="Z32" s="92"/>
    </row>
    <row r="33" spans="2:26" ht="52.9" hidden="1" customHeight="1" outlineLevel="1" thickBot="1">
      <c r="E33" s="37" t="str">
        <f>IF(12&lt;=$D$13,12,"")</f>
        <v/>
      </c>
      <c r="F33" s="40" t="str">
        <f>IF($E33&lt;=$D$13,IF(F$21&lt;=$D$12,CONCATENATE("&lt;!--Row #",E33,"--&gt;","&lt;div class='table-",$D$10," r",$E33,"c",F$21," col-odd row-eve",IF($E33=$D$13," "&amp;$D$10&amp;"-footer",""),"'&gt;")&amp;IF($D$18&lt;&gt;"",CONCATENATE("r",$E33,"c",F$21,"&lt;br&gt;table-",$D$10," r",$E33,"c",F$21," col-odd row-eve",IF($E33=$D$13," "&amp;$D$10&amp;"-footer","")),Content!B22)&amp;"&lt;/div&gt;"&amp;CHAR(13)&amp;CHAR(10),""),"")</f>
        <v/>
      </c>
      <c r="G33" s="41" t="str">
        <f>IF($E33&lt;=$D$13,IF(G$21&lt;=$D$12,CONCATENATE("&lt;div class='table-",$D$10," r",$E33,"c",G$21," col-eve row-eve",IF($E33=$D$13," "&amp;$D$10&amp;"-footer",""),"'&gt;")&amp;IF($D$18&lt;&gt;"",CONCATENATE("r",$E33,"c",G$21,"&lt;br&gt;table-",$D$10," r",$E33,"c",G$21," col-eve row-eve",IF($E33=$D$13," "&amp;$D$10&amp;"-footer","")),Content!C22)&amp;"&lt;/div&gt;"&amp;CHAR(13)&amp;CHAR(10),""),"")</f>
        <v/>
      </c>
      <c r="H33" s="41" t="str">
        <f>IF($E33&lt;=$D$13,IF(H$21&lt;=$D$12,CONCATENATE("&lt;div class='table-",$D$10," r",$E33,"c",H$21," col-odd row-eve",IF($E33=$D$13," "&amp;$D$10&amp;"-footer",""),"'&gt;")&amp;IF($D$18&lt;&gt;"",CONCATENATE("r",$E33,"c",H$21,"&lt;br&gt;table-",$D$10," r",$E33,"c",H$21," col-odd row-eve",IF($E33=$D$13," "&amp;$D$10&amp;"-footer","")),Content!D22)&amp;"&lt;/div&gt;"&amp;CHAR(13)&amp;CHAR(10),""),"")</f>
        <v/>
      </c>
      <c r="I33" s="41" t="str">
        <f>IF($E33&lt;=$D$13,IF(I$21&lt;=$D$12,CONCATENATE("&lt;div class='table-",$D$10," r",$E33,"c",I$21," col-eve row-eve",IF($E33=$D$13," "&amp;$D$10&amp;"-footer",""),"'&gt;")&amp;IF($D$18&lt;&gt;"",CONCATENATE("r",$E33,"c",I$21,"&lt;br&gt;table-",$D$10," r",$E33,"c",I$21," col-eve row-eve",IF($E33=$D$13," "&amp;$D$10&amp;"-footer","")),Content!E22)&amp;"&lt;/div&gt;"&amp;CHAR(13)&amp;CHAR(10),""),"")</f>
        <v/>
      </c>
      <c r="J33" s="41" t="str">
        <f>IF($E33&lt;=$D$13,IF(J$21&lt;=$D$12,CONCATENATE("&lt;div class='table-",$D$10," r",$E33,"c",J$21," col-odd row-eve",IF($E33=$D$13," "&amp;$D$10&amp;"-footer",""),"'&gt;")&amp;IF($D$18&lt;&gt;"",CONCATENATE("r",$E33,"c",J$21,"&lt;br&gt;table-",$D$10," r",$E33,"c",J$21," col-odd row-eve",IF($E33=$D$13," "&amp;$D$10&amp;"-footer","")),Content!F22)&amp;"&lt;/div&gt;"&amp;CHAR(13)&amp;CHAR(10),""),"")</f>
        <v/>
      </c>
      <c r="K33" s="41" t="str">
        <f>IF($E33&lt;=$D$13,IF(K$21&lt;=$D$12,CONCATENATE("&lt;div class='table-",$D$10," r",$E33,"c",K$21," col-eve row-eve",IF($E33=$D$13," "&amp;$D$10&amp;"-footer",""),"'&gt;")&amp;IF($D$18&lt;&gt;"",CONCATENATE("r",$E33,"c",K$21,"&lt;br&gt;table-",$D$10," r",$E33,"c",K$21," col-eve row-eve",IF($E33=$D$13," "&amp;$D$10&amp;"-footer","")),Content!G22)&amp;"&lt;/div&gt;"&amp;CHAR(13)&amp;CHAR(10),""),"")</f>
        <v/>
      </c>
      <c r="L33" s="41" t="str">
        <f>IF($E33&lt;=$D$13,IF(L$21&lt;=$D$12,CONCATENATE("&lt;div class='table-",$D$10," r",$E33,"c",L$21," col-odd row-eve",IF($E33=$D$13," "&amp;$D$10&amp;"-footer",""),"'&gt;")&amp;IF($D$18&lt;&gt;"",CONCATENATE("r",$E33,"c",L$21,"&lt;br&gt;table-",$D$10," r",$E33,"c",L$21," col-odd row-eve",IF($E33=$D$13," "&amp;$D$10&amp;"-footer","")),Content!H22)&amp;"&lt;/div&gt;"&amp;CHAR(13)&amp;CHAR(10),""),"")</f>
        <v/>
      </c>
      <c r="M33" s="41" t="str">
        <f>IF($E33&lt;=$D$13,IF(M$21&lt;=$D$12,CONCATENATE("&lt;div class='table-",$D$10," r",$E33,"c",M$21," col-eve row-eve",IF($E33=$D$13," "&amp;$D$10&amp;"-footer",""),"'&gt;")&amp;IF($D$18&lt;&gt;"",CONCATENATE("r",$E33,"c",M$21,"&lt;br&gt;table-",$D$10," r",$E33,"c",M$21," col-eve row-eve",IF($E33=$D$13," "&amp;$D$10&amp;"-footer","")),Content!I22)&amp;"&lt;/div&gt;"&amp;CHAR(13)&amp;CHAR(10),""),"")</f>
        <v/>
      </c>
      <c r="N33" s="41" t="str">
        <f>IF($E33&lt;=$D$13,IF(N$21&lt;=$D$12,CONCATENATE("&lt;div class='table-",$D$10," r",$E33,"c",N$21," col-odd row-eve",IF($E33=$D$13," "&amp;$D$10&amp;"-footer",""),"'&gt;")&amp;IF($D$18&lt;&gt;"",CONCATENATE("r",$E33,"c",N$21,"&lt;br&gt;table-",$D$10," r",$E33,"c",N$21," col-odd row-eve",IF($E33=$D$13," "&amp;$D$10&amp;"-footer","")),Content!J22)&amp;"&lt;/div&gt;"&amp;CHAR(13)&amp;CHAR(10),""),"")</f>
        <v/>
      </c>
      <c r="O33" s="41" t="str">
        <f>IF($E33&lt;=$D$13,IF(O$21&lt;=$D$12,CONCATENATE("&lt;div class='table-",$D$10," r",$E33,"c",O$21," col-eve row-eve",IF($E33=$D$13," "&amp;$D$10&amp;"-footer",""),"'&gt;")&amp;IF($D$18&lt;&gt;"",CONCATENATE("r",$E33,"c",O$21,"&lt;br&gt;table-",$D$10," r",$E33,"c",O$21," col-eve row-eve",IF($E33=$D$13," "&amp;$D$10&amp;"-footer","")),Content!K22)&amp;"&lt;/div&gt;"&amp;CHAR(13)&amp;CHAR(10),""),"")</f>
        <v/>
      </c>
      <c r="Q33" s="92" t="str">
        <f t="shared" si="0"/>
        <v/>
      </c>
      <c r="R33" s="92"/>
      <c r="S33" s="92"/>
      <c r="T33" s="92"/>
      <c r="U33" s="92"/>
      <c r="V33" s="92"/>
      <c r="W33" s="92"/>
      <c r="X33" s="92"/>
      <c r="Y33" s="92"/>
      <c r="Z33" s="92"/>
    </row>
    <row r="34" spans="2:26" ht="52.9" hidden="1" customHeight="1" outlineLevel="1">
      <c r="E34" s="37" t="str">
        <f>IF(13&lt;=$D$13,13,"")</f>
        <v/>
      </c>
      <c r="F34" s="38" t="str">
        <f>IF($E34&lt;=$D$13,IF(F$21&lt;=$D$12,CONCATENATE("&lt;!--Row #",E34,"--&gt;","&lt;div class='table-",$D$10," r",$E34,"c",F$21," col-odd row-odd",IF($E34=$D$13," "&amp;$D$10&amp;"-footer",""),"'&gt;")&amp;IF($D$18&lt;&gt;"",CONCATENATE("r",$E34,"c",F$21,"&lt;br&gt;table-",$D$10," r",$E34,"c",F$21," col-odd row-odd",IF($E34=$D$13," "&amp;$D$10&amp;"-footer","")),Content!B23)&amp;"&lt;/div&gt;"&amp;CHAR(13)&amp;CHAR(10),""),"")</f>
        <v/>
      </c>
      <c r="G34" s="39" t="str">
        <f>IF($E34&lt;=$D$13,IF(G$21&lt;=$D$12,CONCATENATE("&lt;div class='table-",$D$10," r",$E34,"c",G$21," col-eve row-odd",IF($E34=$D$13," "&amp;$D$10&amp;"-footer",""),"'&gt;")&amp;IF($D$18&lt;&gt;"",CONCATENATE("r",$E34,"c",G$21,"&lt;br&gt;table-",$D$10," r",$E34,"c",G$21," col-eve row-odd",IF($E34=$D$13," "&amp;$D$10&amp;"-footer","")),Content!C23)&amp;"&lt;/div&gt;"&amp;CHAR(13)&amp;CHAR(10),""),"")</f>
        <v/>
      </c>
      <c r="H34" s="39" t="str">
        <f>IF($E34&lt;=$D$13,IF(H$21&lt;=$D$12,CONCATENATE("&lt;div class='table-",$D$10," r",$E34,"c",H$21," col-odd row-odd",IF($E34=$D$13," "&amp;$D$10&amp;"-footer",""),"'&gt;")&amp;IF($D$18&lt;&gt;"",CONCATENATE("r",$E34,"c",H$21,"&lt;br&gt;table-",$D$10," r",$E34,"c",H$21," col-odd row-odd",IF($E34=$D$13," "&amp;$D$10&amp;"-footer","")
),Content!D23)&amp;"&lt;/div&gt;"&amp;CHAR(13)&amp;CHAR(10),""),"")</f>
        <v/>
      </c>
      <c r="I34" s="39" t="str">
        <f>IF($E34&lt;=$D$13,IF(I$21&lt;=$D$12,CONCATENATE("&lt;div class='table-",$D$10," r",$E34,"c",I$21," col-eve row-odd",IF($E34=$D$13," "&amp;$D$10&amp;"-footer",""),"'&gt;")&amp;IF($D$18&lt;&gt;"",CONCATENATE("r",$E34,"c",I$21,"&lt;br&gt;table-",$D$10," r",$E34,"c",I$21," col-eve row-odd",IF($E34=$D$13," "&amp;$D$10&amp;"-footer","")),Content!E23)&amp;"&lt;/div&gt;"&amp;CHAR(13)&amp;CHAR(10),""),"")</f>
        <v/>
      </c>
      <c r="J34" s="39" t="str">
        <f>IF($E34&lt;=$D$13,IF(J$21&lt;=$D$12,CONCATENATE("&lt;div class='table-",$D$10," r",$E34,"c",J$21," col-odd row-odd",IF($E34=$D$13," "&amp;$D$10&amp;"-footer",""),"'&gt;")&amp;IF($D$18&lt;&gt;"",CONCATENATE("r",$E34,"c",J$21,"&lt;br&gt;table-",$D$10," r",$E34,"c",J$21," col-odd row-odd",IF($E34=$D$13," "&amp;$D$10&amp;"-footer","")
),Content!F23)&amp;"&lt;/div&gt;"&amp;CHAR(13)&amp;CHAR(10),""),"")</f>
        <v/>
      </c>
      <c r="K34" s="39" t="str">
        <f>IF($E34&lt;=$D$13,IF(K$21&lt;=$D$12,CONCATENATE("&lt;div class='table-",$D$10," r",$E34,"c",K$21," col-eve row-odd",IF($E34=$D$13," "&amp;$D$10&amp;"-footer",""),"'&gt;")&amp;IF($D$18&lt;&gt;"",CONCATENATE("r",$E34,"c",K$21,"&lt;br&gt;table-",$D$10," r",$E34,"c",K$21," col-eve row-odd",IF($E34=$D$13," "&amp;$D$10&amp;"-footer","")),Content!G23)&amp;"&lt;/div&gt;"&amp;CHAR(13)&amp;CHAR(10),""),"")</f>
        <v/>
      </c>
      <c r="L34" s="39" t="str">
        <f>IF($E34&lt;=$D$13,IF(L$21&lt;=$D$12,CONCATENATE("&lt;div class='table-",$D$10," r",$E34,"c",L$21," col-odd row-odd",IF($E34=$D$13," "&amp;$D$10&amp;"-footer",""),"'&gt;")&amp;IF($D$18&lt;&gt;"",CONCATENATE("r",$E34,"c",L$21,"&lt;br&gt;table-",$D$10," r",$E34,"c",L$21," col-odd row-odd",IF($E34=$D$13," "&amp;$D$10&amp;"-footer","")
),Content!H23)&amp;"&lt;/div&gt;"&amp;CHAR(13)&amp;CHAR(10),""),"")</f>
        <v/>
      </c>
      <c r="M34" s="39" t="str">
        <f>IF($E34&lt;=$D$13,IF(M$21&lt;=$D$12,CONCATENATE("&lt;div class='table-",$D$10," r",$E34,"c",M$21," col-eve row-odd",IF($E34=$D$13," "&amp;$D$10&amp;"-footer",""),"'&gt;")&amp;IF($D$18&lt;&gt;"",CONCATENATE("r",$E34,"c",M$21,"&lt;br&gt;table-",$D$10," r",$E34,"c",M$21," col-eve row-odd",IF($E34=$D$13," "&amp;$D$10&amp;"-footer","")),Content!I23)&amp;"&lt;/div&gt;"&amp;CHAR(13)&amp;CHAR(10),""),"")</f>
        <v/>
      </c>
      <c r="N34" s="39" t="str">
        <f>IF($E34&lt;=$D$13,IF(N$21&lt;=$D$12,CONCATENATE("&lt;div class='table-",$D$10," r",$E34,"c",N$21," col-odd row-odd",IF($E34=$D$13," "&amp;$D$10&amp;"-footer",""),"'&gt;")&amp;IF($D$18&lt;&gt;"",CONCATENATE("r",$E34,"c",N$21,"&lt;br&gt;table-",$D$10," r",$E34,"c",N$21," col-odd row-odd",IF($E34=$D$13," "&amp;$D$10&amp;"-footer","")
),Content!J23)&amp;"&lt;/div&gt;"&amp;CHAR(13)&amp;CHAR(10),""),"")</f>
        <v/>
      </c>
      <c r="O34" s="39" t="str">
        <f>IF($E34&lt;=$D$13,IF(O$21&lt;=$D$12,CONCATENATE("&lt;div class='table-",$D$10," r",$E34,"c",O$21," col-eve row-odd",IF($E34=$D$13," "&amp;$D$10&amp;"-footer",""),"'&gt;")&amp;IF($D$18&lt;&gt;"",CONCATENATE("r",$E34,"c",O$21,"&lt;br&gt;table-",$D$10," r",$E34,"c",O$21," col-eve row-odd",IF($E34=$D$13," "&amp;$D$10&amp;"-footer","")),Content!K23)&amp;"&lt;/div&gt;"&amp;CHAR(13)&amp;CHAR(10),""),"")</f>
        <v/>
      </c>
      <c r="Q34" s="92" t="str">
        <f t="shared" si="0"/>
        <v/>
      </c>
      <c r="R34" s="92"/>
      <c r="S34" s="92"/>
      <c r="T34" s="92"/>
      <c r="U34" s="92"/>
      <c r="V34" s="92"/>
      <c r="W34" s="92"/>
      <c r="X34" s="92"/>
      <c r="Y34" s="92"/>
      <c r="Z34" s="92"/>
    </row>
    <row r="35" spans="2:26" ht="52.9" hidden="1" customHeight="1" outlineLevel="1" thickBot="1">
      <c r="E35" s="37" t="str">
        <f>IF(14&lt;=$D$13,14,"")</f>
        <v/>
      </c>
      <c r="F35" s="40" t="str">
        <f>IF($E35&lt;=$D$13,IF(F$21&lt;=$D$12,CONCATENATE("&lt;!--Row #",E35,"--&gt;","&lt;div class='table-",$D$10," r",$E35,"c",F$21," col-odd row-eve",IF($E35=$D$13," "&amp;$D$10&amp;"-footer",""),"'&gt;")&amp;IF($D$18&lt;&gt;"",CONCATENATE("r",$E35,"c",F$21,"&lt;br&gt;table-",$D$10," r",$E35,"c",F$21," col-odd row-eve",IF($E35=$D$13," "&amp;$D$10&amp;"-footer","")),Content!B24)&amp;"&lt;/div&gt;"&amp;CHAR(13)&amp;CHAR(10),""),"")</f>
        <v/>
      </c>
      <c r="G35" s="41" t="str">
        <f>IF($E35&lt;=$D$13,IF(G$21&lt;=$D$12,CONCATENATE("&lt;div class='table-",$D$10," r",$E35,"c",G$21," col-eve row-eve",IF($E35=$D$13," "&amp;$D$10&amp;"-footer",""),"'&gt;")&amp;IF($D$18&lt;&gt;"",CONCATENATE("r",$E35,"c",G$21,"&lt;br&gt;table-",$D$10," r",$E35,"c",G$21," col-eve row-eve",IF($E35=$D$13," "&amp;$D$10&amp;"-footer","")),Content!C24)&amp;"&lt;/div&gt;"&amp;CHAR(13)&amp;CHAR(10),""),"")</f>
        <v/>
      </c>
      <c r="H35" s="41" t="str">
        <f>IF($E35&lt;=$D$13,IF(H$21&lt;=$D$12,CONCATENATE("&lt;div class='table-",$D$10," r",$E35,"c",H$21," col-odd row-eve",IF($E35=$D$13," "&amp;$D$10&amp;"-footer",""),"'&gt;")&amp;IF($D$18&lt;&gt;"",CONCATENATE("r",$E35,"c",H$21,"&lt;br&gt;table-",$D$10," r",$E35,"c",H$21," col-odd row-eve",IF($E35=$D$13," "&amp;$D$10&amp;"-footer","")),Content!D24)&amp;"&lt;/div&gt;"&amp;CHAR(13)&amp;CHAR(10),""),"")</f>
        <v/>
      </c>
      <c r="I35" s="41" t="str">
        <f>IF($E35&lt;=$D$13,IF(I$21&lt;=$D$12,CONCATENATE("&lt;div class='table-",$D$10," r",$E35,"c",I$21," col-eve row-eve",IF($E35=$D$13," "&amp;$D$10&amp;"-footer",""),"'&gt;")&amp;IF($D$18&lt;&gt;"",CONCATENATE("r",$E35,"c",I$21,"&lt;br&gt;table-",$D$10," r",$E35,"c",I$21," col-eve row-eve",IF($E35=$D$13," "&amp;$D$10&amp;"-footer","")),Content!E24)&amp;"&lt;/div&gt;"&amp;CHAR(13)&amp;CHAR(10),""),"")</f>
        <v/>
      </c>
      <c r="J35" s="41" t="str">
        <f>IF($E35&lt;=$D$13,IF(J$21&lt;=$D$12,CONCATENATE("&lt;div class='table-",$D$10," r",$E35,"c",J$21," col-odd row-eve",IF($E35=$D$13," "&amp;$D$10&amp;"-footer",""),"'&gt;")&amp;IF($D$18&lt;&gt;"",CONCATENATE("r",$E35,"c",J$21,"&lt;br&gt;table-",$D$10," r",$E35,"c",J$21," col-odd row-eve",IF($E35=$D$13," "&amp;$D$10&amp;"-footer","")),Content!F24)&amp;"&lt;/div&gt;"&amp;CHAR(13)&amp;CHAR(10),""),"")</f>
        <v/>
      </c>
      <c r="K35" s="41" t="str">
        <f>IF($E35&lt;=$D$13,IF(K$21&lt;=$D$12,CONCATENATE("&lt;div class='table-",$D$10," r",$E35,"c",K$21," col-eve row-eve",IF($E35=$D$13," "&amp;$D$10&amp;"-footer",""),"'&gt;")&amp;IF($D$18&lt;&gt;"",CONCATENATE("r",$E35,"c",K$21,"&lt;br&gt;table-",$D$10," r",$E35,"c",K$21," col-eve row-eve",IF($E35=$D$13," "&amp;$D$10&amp;"-footer","")),Content!G24)&amp;"&lt;/div&gt;"&amp;CHAR(13)&amp;CHAR(10),""),"")</f>
        <v/>
      </c>
      <c r="L35" s="41" t="str">
        <f>IF($E35&lt;=$D$13,IF(L$21&lt;=$D$12,CONCATENATE("&lt;div class='table-",$D$10," r",$E35,"c",L$21," col-odd row-eve",IF($E35=$D$13," "&amp;$D$10&amp;"-footer",""),"'&gt;")&amp;IF($D$18&lt;&gt;"",CONCATENATE("r",$E35,"c",L$21,"&lt;br&gt;table-",$D$10," r",$E35,"c",L$21," col-odd row-eve",IF($E35=$D$13," "&amp;$D$10&amp;"-footer","")),Content!H24)&amp;"&lt;/div&gt;"&amp;CHAR(13)&amp;CHAR(10),""),"")</f>
        <v/>
      </c>
      <c r="M35" s="41" t="str">
        <f>IF($E35&lt;=$D$13,IF(M$21&lt;=$D$12,CONCATENATE("&lt;div class='table-",$D$10," r",$E35,"c",M$21," col-eve row-eve",IF($E35=$D$13," "&amp;$D$10&amp;"-footer",""),"'&gt;")&amp;IF($D$18&lt;&gt;"",CONCATENATE("r",$E35,"c",M$21,"&lt;br&gt;table-",$D$10," r",$E35,"c",M$21," col-eve row-eve",IF($E35=$D$13," "&amp;$D$10&amp;"-footer","")),Content!I24)&amp;"&lt;/div&gt;"&amp;CHAR(13)&amp;CHAR(10),""),"")</f>
        <v/>
      </c>
      <c r="N35" s="41" t="str">
        <f>IF($E35&lt;=$D$13,IF(N$21&lt;=$D$12,CONCATENATE("&lt;div class='table-",$D$10," r",$E35,"c",N$21," col-odd row-eve",IF($E35=$D$13," "&amp;$D$10&amp;"-footer",""),"'&gt;")&amp;IF($D$18&lt;&gt;"",CONCATENATE("r",$E35,"c",N$21,"&lt;br&gt;table-",$D$10," r",$E35,"c",N$21," col-odd row-eve",IF($E35=$D$13," "&amp;$D$10&amp;"-footer","")),Content!J24)&amp;"&lt;/div&gt;"&amp;CHAR(13)&amp;CHAR(10),""),"")</f>
        <v/>
      </c>
      <c r="O35" s="41" t="str">
        <f>IF($E35&lt;=$D$13,IF(O$21&lt;=$D$12,CONCATENATE("&lt;div class='table-",$D$10," r",$E35,"c",O$21," col-eve row-eve",IF($E35=$D$13," "&amp;$D$10&amp;"-footer",""),"'&gt;")&amp;IF($D$18&lt;&gt;"",CONCATENATE("r",$E35,"c",O$21,"&lt;br&gt;table-",$D$10," r",$E35,"c",O$21," col-eve row-eve",IF($E35=$D$13," "&amp;$D$10&amp;"-footer","")),Content!K24)&amp;"&lt;/div&gt;"&amp;CHAR(13)&amp;CHAR(10),""),"")</f>
        <v/>
      </c>
      <c r="Q35" s="92" t="str">
        <f t="shared" si="0"/>
        <v/>
      </c>
      <c r="R35" s="92"/>
      <c r="S35" s="92"/>
      <c r="T35" s="92"/>
      <c r="U35" s="92"/>
      <c r="V35" s="92"/>
      <c r="W35" s="92"/>
      <c r="X35" s="92"/>
      <c r="Y35" s="92"/>
      <c r="Z35" s="92"/>
    </row>
    <row r="36" spans="2:26" ht="52.9" hidden="1" customHeight="1" outlineLevel="1">
      <c r="E36" s="37" t="str">
        <f>IF(15&lt;=$D$13,15,"")</f>
        <v/>
      </c>
      <c r="F36" s="38" t="str">
        <f>IF($E36&lt;=$D$13,IF(F$21&lt;=$D$12,CONCATENATE("&lt;!--Row #",E36,"--&gt;","&lt;div class='table-",$D$10," r",$E36,"c",F$21," col-odd row-odd",IF($E36=$D$13," "&amp;$D$10&amp;"-footer",""),"'&gt;")&amp;IF($D$18&lt;&gt;"",CONCATENATE("r",$E36,"c",F$21,"&lt;br&gt;table-",$D$10," r",$E36,"c",F$21," col-odd row-odd",IF($E36=$D$13," "&amp;$D$10&amp;"-footer","")),Content!B25)&amp;"&lt;/div&gt;"&amp;CHAR(13)&amp;CHAR(10),""),"")</f>
        <v/>
      </c>
      <c r="G36" s="39" t="str">
        <f>IF($E36&lt;=$D$13,IF(G$21&lt;=$D$12,CONCATENATE("&lt;div class='table-",$D$10," r",$E36,"c",G$21," col-eve row-odd",IF($E36=$D$13," "&amp;$D$10&amp;"-footer",""),"'&gt;")&amp;IF($D$18&lt;&gt;"",CONCATENATE("r",$E36,"c",G$21,"&lt;br&gt;table-",$D$10," r",$E36,"c",G$21," col-eve row-odd",IF($E36=$D$13," "&amp;$D$10&amp;"-footer","")),Content!C25)&amp;"&lt;/div&gt;"&amp;CHAR(13)&amp;CHAR(10),""),"")</f>
        <v/>
      </c>
      <c r="H36" s="39" t="str">
        <f>IF($E36&lt;=$D$13,IF(H$21&lt;=$D$12,CONCATENATE("&lt;div class='table-",$D$10," r",$E36,"c",H$21," col-odd row-odd",IF($E36=$D$13," "&amp;$D$10&amp;"-footer",""),"'&gt;")&amp;IF($D$18&lt;&gt;"",CONCATENATE("r",$E36,"c",H$21,"&lt;br&gt;table-",$D$10," r",$E36,"c",H$21," col-odd row-odd",IF($E36=$D$13," "&amp;$D$10&amp;"-footer","")
),Content!D25)&amp;"&lt;/div&gt;"&amp;CHAR(13)&amp;CHAR(10),""),"")</f>
        <v/>
      </c>
      <c r="I36" s="39" t="str">
        <f>IF($E36&lt;=$D$13,IF(I$21&lt;=$D$12,CONCATENATE("&lt;div class='table-",$D$10," r",$E36,"c",I$21," col-eve row-odd",IF($E36=$D$13," "&amp;$D$10&amp;"-footer",""),"'&gt;")&amp;IF($D$18&lt;&gt;"",CONCATENATE("r",$E36,"c",I$21,"&lt;br&gt;table-",$D$10," r",$E36,"c",I$21," col-eve row-odd",IF($E36=$D$13," "&amp;$D$10&amp;"-footer","")),Content!E25)&amp;"&lt;/div&gt;"&amp;CHAR(13)&amp;CHAR(10),""),"")</f>
        <v/>
      </c>
      <c r="J36" s="39" t="str">
        <f>IF($E36&lt;=$D$13,IF(J$21&lt;=$D$12,CONCATENATE("&lt;div class='table-",$D$10," r",$E36,"c",J$21," col-odd row-odd",IF($E36=$D$13," "&amp;$D$10&amp;"-footer",""),"'&gt;")&amp;IF($D$18&lt;&gt;"",CONCATENATE("r",$E36,"c",J$21,"&lt;br&gt;table-",$D$10," r",$E36,"c",J$21," col-odd row-odd",IF($E36=$D$13," "&amp;$D$10&amp;"-footer","")
),Content!F25)&amp;"&lt;/div&gt;"&amp;CHAR(13)&amp;CHAR(10),""),"")</f>
        <v/>
      </c>
      <c r="K36" s="39" t="str">
        <f>IF($E36&lt;=$D$13,IF(K$21&lt;=$D$12,CONCATENATE("&lt;div class='table-",$D$10," r",$E36,"c",K$21," col-eve row-odd",IF($E36=$D$13," "&amp;$D$10&amp;"-footer",""),"'&gt;")&amp;IF($D$18&lt;&gt;"",CONCATENATE("r",$E36,"c",K$21,"&lt;br&gt;table-",$D$10," r",$E36,"c",K$21," col-eve row-odd",IF($E36=$D$13," "&amp;$D$10&amp;"-footer","")),Content!G25)&amp;"&lt;/div&gt;"&amp;CHAR(13)&amp;CHAR(10),""),"")</f>
        <v/>
      </c>
      <c r="L36" s="39" t="str">
        <f>IF($E36&lt;=$D$13,IF(L$21&lt;=$D$12,CONCATENATE("&lt;div class='table-",$D$10," r",$E36,"c",L$21," col-odd row-odd",IF($E36=$D$13," "&amp;$D$10&amp;"-footer",""),"'&gt;")&amp;IF($D$18&lt;&gt;"",CONCATENATE("r",$E36,"c",L$21,"&lt;br&gt;table-",$D$10," r",$E36,"c",L$21," col-odd row-odd",IF($E36=$D$13," "&amp;$D$10&amp;"-footer","")
),Content!H25)&amp;"&lt;/div&gt;"&amp;CHAR(13)&amp;CHAR(10),""),"")</f>
        <v/>
      </c>
      <c r="M36" s="39" t="str">
        <f>IF($E36&lt;=$D$13,IF(M$21&lt;=$D$12,CONCATENATE("&lt;div class='table-",$D$10," r",$E36,"c",M$21," col-eve row-odd",IF($E36=$D$13," "&amp;$D$10&amp;"-footer",""),"'&gt;")&amp;IF($D$18&lt;&gt;"",CONCATENATE("r",$E36,"c",M$21,"&lt;br&gt;table-",$D$10," r",$E36,"c",M$21," col-eve row-odd",IF($E36=$D$13," "&amp;$D$10&amp;"-footer","")),Content!I25)&amp;"&lt;/div&gt;"&amp;CHAR(13)&amp;CHAR(10),""),"")</f>
        <v/>
      </c>
      <c r="N36" s="39" t="str">
        <f>IF($E36&lt;=$D$13,IF(N$21&lt;=$D$12,CONCATENATE("&lt;div class='table-",$D$10," r",$E36,"c",N$21," col-odd row-odd",IF($E36=$D$13," "&amp;$D$10&amp;"-footer",""),"'&gt;")&amp;IF($D$18&lt;&gt;"",CONCATENATE("r",$E36,"c",N$21,"&lt;br&gt;table-",$D$10," r",$E36,"c",N$21," col-odd row-odd",IF($E36=$D$13," "&amp;$D$10&amp;"-footer","")
),Content!J25)&amp;"&lt;/div&gt;"&amp;CHAR(13)&amp;CHAR(10),""),"")</f>
        <v/>
      </c>
      <c r="O36" s="39" t="str">
        <f>IF($E36&lt;=$D$13,IF(O$21&lt;=$D$12,CONCATENATE("&lt;div class='table-",$D$10," r",$E36,"c",O$21," col-eve row-odd",IF($E36=$D$13," "&amp;$D$10&amp;"-footer",""),"'&gt;")&amp;IF($D$18&lt;&gt;"",CONCATENATE("r",$E36,"c",O$21,"&lt;br&gt;table-",$D$10," r",$E36,"c",O$21," col-eve row-odd",IF($E36=$D$13," "&amp;$D$10&amp;"-footer","")),Content!K25)&amp;"&lt;/div&gt;"&amp;CHAR(13)&amp;CHAR(10),""),"")</f>
        <v/>
      </c>
      <c r="Q36" s="92" t="str">
        <f t="shared" si="0"/>
        <v/>
      </c>
      <c r="R36" s="92"/>
      <c r="S36" s="92"/>
      <c r="T36" s="92"/>
      <c r="U36" s="92"/>
      <c r="V36" s="92"/>
      <c r="W36" s="92"/>
      <c r="X36" s="92"/>
      <c r="Y36" s="92"/>
      <c r="Z36" s="92"/>
    </row>
    <row r="37" spans="2:26" ht="52.9" hidden="1" customHeight="1" outlineLevel="1" thickBot="1">
      <c r="E37" s="37" t="str">
        <f>IF(16&lt;=$D$13,16,"")</f>
        <v/>
      </c>
      <c r="F37" s="40" t="str">
        <f>IF($E37&lt;=$D$13,IF(F$21&lt;=$D$12,CONCATENATE("&lt;!--Row #",E37,"--&gt;","&lt;div class='table-",$D$10," r",$E37,"c",F$21," col-odd row-eve",IF($E37=$D$13," "&amp;$D$10&amp;"-footer",""),"'&gt;")&amp;IF($D$18&lt;&gt;"",CONCATENATE("r",$E37,"c",F$21,"&lt;br&gt;table-",$D$10," r",$E37,"c",F$21," col-odd row-eve",IF($E37=$D$13," "&amp;$D$10&amp;"-footer","")),Content!B26)&amp;"&lt;/div&gt;"&amp;CHAR(13)&amp;CHAR(10),""),"")</f>
        <v/>
      </c>
      <c r="G37" s="41" t="str">
        <f>IF($E37&lt;=$D$13,IF(G$21&lt;=$D$12,CONCATENATE("&lt;div class='table-",$D$10," r",$E37,"c",G$21," col-eve row-eve",IF($E37=$D$13," "&amp;$D$10&amp;"-footer",""),"'&gt;")&amp;IF($D$18&lt;&gt;"",CONCATENATE("r",$E37,"c",G$21,"&lt;br&gt;table-",$D$10," r",$E37,"c",G$21," col-eve row-eve",IF($E37=$D$13," "&amp;$D$10&amp;"-footer","")),Content!C26)&amp;"&lt;/div&gt;"&amp;CHAR(13)&amp;CHAR(10),""),"")</f>
        <v/>
      </c>
      <c r="H37" s="41" t="str">
        <f>IF($E37&lt;=$D$13,IF(H$21&lt;=$D$12,CONCATENATE("&lt;div class='table-",$D$10," r",$E37,"c",H$21," col-odd row-eve",IF($E37=$D$13," "&amp;$D$10&amp;"-footer",""),"'&gt;")&amp;IF($D$18&lt;&gt;"",CONCATENATE("r",$E37,"c",H$21,"&lt;br&gt;table-",$D$10," r",$E37,"c",H$21," col-odd row-eve",IF($E37=$D$13," "&amp;$D$10&amp;"-footer","")),Content!D26)&amp;"&lt;/div&gt;"&amp;CHAR(13)&amp;CHAR(10),""),"")</f>
        <v/>
      </c>
      <c r="I37" s="41" t="str">
        <f>IF($E37&lt;=$D$13,IF(I$21&lt;=$D$12,CONCATENATE("&lt;div class='table-",$D$10," r",$E37,"c",I$21," col-eve row-eve",IF($E37=$D$13," "&amp;$D$10&amp;"-footer",""),"'&gt;")&amp;IF($D$18&lt;&gt;"",CONCATENATE("r",$E37,"c",I$21,"&lt;br&gt;table-",$D$10," r",$E37,"c",I$21," col-eve row-eve",IF($E37=$D$13," "&amp;$D$10&amp;"-footer","")),Content!E26)&amp;"&lt;/div&gt;"&amp;CHAR(13)&amp;CHAR(10),""),"")</f>
        <v/>
      </c>
      <c r="J37" s="41" t="str">
        <f>IF($E37&lt;=$D$13,IF(J$21&lt;=$D$12,CONCATENATE("&lt;div class='table-",$D$10," r",$E37,"c",J$21," col-odd row-eve",IF($E37=$D$13," "&amp;$D$10&amp;"-footer",""),"'&gt;")&amp;IF($D$18&lt;&gt;"",CONCATENATE("r",$E37,"c",J$21,"&lt;br&gt;table-",$D$10," r",$E37,"c",J$21," col-odd row-eve",IF($E37=$D$13," "&amp;$D$10&amp;"-footer","")),Content!F26)&amp;"&lt;/div&gt;"&amp;CHAR(13)&amp;CHAR(10),""),"")</f>
        <v/>
      </c>
      <c r="K37" s="41" t="str">
        <f>IF($E37&lt;=$D$13,IF(K$21&lt;=$D$12,CONCATENATE("&lt;div class='table-",$D$10," r",$E37,"c",K$21," col-eve row-eve",IF($E37=$D$13," "&amp;$D$10&amp;"-footer",""),"'&gt;")&amp;IF($D$18&lt;&gt;"",CONCATENATE("r",$E37,"c",K$21,"&lt;br&gt;table-",$D$10," r",$E37,"c",K$21," col-eve row-eve",IF($E37=$D$13," "&amp;$D$10&amp;"-footer","")),Content!G26)&amp;"&lt;/div&gt;"&amp;CHAR(13)&amp;CHAR(10),""),"")</f>
        <v/>
      </c>
      <c r="L37" s="41" t="str">
        <f>IF($E37&lt;=$D$13,IF(L$21&lt;=$D$12,CONCATENATE("&lt;div class='table-",$D$10," r",$E37,"c",L$21," col-odd row-eve",IF($E37=$D$13," "&amp;$D$10&amp;"-footer",""),"'&gt;")&amp;IF($D$18&lt;&gt;"",CONCATENATE("r",$E37,"c",L$21,"&lt;br&gt;table-",$D$10," r",$E37,"c",L$21," col-odd row-eve",IF($E37=$D$13," "&amp;$D$10&amp;"-footer","")),Content!H26)&amp;"&lt;/div&gt;"&amp;CHAR(13)&amp;CHAR(10),""),"")</f>
        <v/>
      </c>
      <c r="M37" s="41" t="str">
        <f>IF($E37&lt;=$D$13,IF(M$21&lt;=$D$12,CONCATENATE("&lt;div class='table-",$D$10," r",$E37,"c",M$21," col-eve row-eve",IF($E37=$D$13," "&amp;$D$10&amp;"-footer",""),"'&gt;")&amp;IF($D$18&lt;&gt;"",CONCATENATE("r",$E37,"c",M$21,"&lt;br&gt;table-",$D$10," r",$E37,"c",M$21," col-eve row-eve",IF($E37=$D$13," "&amp;$D$10&amp;"-footer","")),Content!I26)&amp;"&lt;/div&gt;"&amp;CHAR(13)&amp;CHAR(10),""),"")</f>
        <v/>
      </c>
      <c r="N37" s="41" t="str">
        <f>IF($E37&lt;=$D$13,IF(N$21&lt;=$D$12,CONCATENATE("&lt;div class='table-",$D$10," r",$E37,"c",N$21," col-odd row-eve",IF($E37=$D$13," "&amp;$D$10&amp;"-footer",""),"'&gt;")&amp;IF($D$18&lt;&gt;"",CONCATENATE("r",$E37,"c",N$21,"&lt;br&gt;table-",$D$10," r",$E37,"c",N$21," col-odd row-eve",IF($E37=$D$13," "&amp;$D$10&amp;"-footer","")),Content!J26)&amp;"&lt;/div&gt;"&amp;CHAR(13)&amp;CHAR(10),""),"")</f>
        <v/>
      </c>
      <c r="O37" s="41" t="str">
        <f>IF($E37&lt;=$D$13,IF(O$21&lt;=$D$12,CONCATENATE("&lt;div class='table-",$D$10," r",$E37,"c",O$21," col-eve row-eve",IF($E37=$D$13," "&amp;$D$10&amp;"-footer",""),"'&gt;")&amp;IF($D$18&lt;&gt;"",CONCATENATE("r",$E37,"c",O$21,"&lt;br&gt;table-",$D$10," r",$E37,"c",O$21," col-eve row-eve",IF($E37=$D$13," "&amp;$D$10&amp;"-footer","")),Content!K26)&amp;"&lt;/div&gt;"&amp;CHAR(13)&amp;CHAR(10),""),"")</f>
        <v/>
      </c>
      <c r="Q37" s="92" t="str">
        <f t="shared" si="0"/>
        <v/>
      </c>
      <c r="R37" s="92"/>
      <c r="S37" s="92"/>
      <c r="T37" s="92"/>
      <c r="U37" s="92"/>
      <c r="V37" s="92"/>
      <c r="W37" s="92"/>
      <c r="X37" s="92"/>
      <c r="Y37" s="92"/>
      <c r="Z37" s="92"/>
    </row>
    <row r="38" spans="2:26" ht="52.9" hidden="1" customHeight="1" outlineLevel="1">
      <c r="E38" s="37" t="str">
        <f>IF(17&lt;=$D$13,17,"")</f>
        <v/>
      </c>
      <c r="F38" s="38" t="str">
        <f>IF($E38&lt;=$D$13,IF(F$21&lt;=$D$12,CONCATENATE("&lt;!--Row #",E38,"--&gt;","&lt;div class='table-",$D$10," r",$E38,"c",F$21," col-odd row-odd",IF($E38=$D$13," "&amp;$D$10&amp;"-footer",""),"'&gt;")&amp;IF($D$18&lt;&gt;"",CONCATENATE("r",$E38,"c",F$21,"&lt;br&gt;table-",$D$10," r",$E38,"c",F$21," col-odd row-odd",IF($E38=$D$13," "&amp;$D$10&amp;"-footer","")),Content!B27)&amp;"&lt;/div&gt;"&amp;CHAR(13)&amp;CHAR(10),""),"")</f>
        <v/>
      </c>
      <c r="G38" s="39" t="str">
        <f>IF($E38&lt;=$D$13,IF(G$21&lt;=$D$12,CONCATENATE("&lt;div class='table-",$D$10," r",$E38,"c",G$21," col-eve row-odd",IF($E38=$D$13," "&amp;$D$10&amp;"-footer",""),"'&gt;")&amp;IF($D$18&lt;&gt;"",CONCATENATE("r",$E38,"c",G$21,"&lt;br&gt;table-",$D$10," r",$E38,"c",G$21," col-eve row-odd",IF($E38=$D$13," "&amp;$D$10&amp;"-footer","")),Content!C27)&amp;"&lt;/div&gt;"&amp;CHAR(13)&amp;CHAR(10),""),"")</f>
        <v/>
      </c>
      <c r="H38" s="39" t="str">
        <f>IF($E38&lt;=$D$13,IF(H$21&lt;=$D$12,CONCATENATE("&lt;div class='table-",$D$10," r",$E38,"c",H$21," col-odd row-odd",IF($E38=$D$13," "&amp;$D$10&amp;"-footer",""),"'&gt;")&amp;IF($D$18&lt;&gt;"",CONCATENATE("r",$E38,"c",H$21,"&lt;br&gt;table-",$D$10," r",$E38,"c",H$21," col-odd row-odd",IF($E38=$D$13," "&amp;$D$10&amp;"-footer","")
),Content!D27)&amp;"&lt;/div&gt;"&amp;CHAR(13)&amp;CHAR(10),""),"")</f>
        <v/>
      </c>
      <c r="I38" s="39" t="str">
        <f>IF($E38&lt;=$D$13,IF(I$21&lt;=$D$12,CONCATENATE("&lt;div class='table-",$D$10," r",$E38,"c",I$21," col-eve row-odd",IF($E38=$D$13," "&amp;$D$10&amp;"-footer",""),"'&gt;")&amp;IF($D$18&lt;&gt;"",CONCATENATE("r",$E38,"c",I$21,"&lt;br&gt;table-",$D$10," r",$E38,"c",I$21," col-eve row-odd",IF($E38=$D$13," "&amp;$D$10&amp;"-footer","")),Content!E27)&amp;"&lt;/div&gt;"&amp;CHAR(13)&amp;CHAR(10),""),"")</f>
        <v/>
      </c>
      <c r="J38" s="39" t="str">
        <f>IF($E38&lt;=$D$13,IF(J$21&lt;=$D$12,CONCATENATE("&lt;div class='table-",$D$10," r",$E38,"c",J$21," col-odd row-odd",IF($E38=$D$13," "&amp;$D$10&amp;"-footer",""),"'&gt;")&amp;IF($D$18&lt;&gt;"",CONCATENATE("r",$E38,"c",J$21,"&lt;br&gt;table-",$D$10," r",$E38,"c",J$21," col-odd row-odd",IF($E38=$D$13," "&amp;$D$10&amp;"-footer","")
),Content!F27)&amp;"&lt;/div&gt;"&amp;CHAR(13)&amp;CHAR(10),""),"")</f>
        <v/>
      </c>
      <c r="K38" s="39" t="str">
        <f>IF($E38&lt;=$D$13,IF(K$21&lt;=$D$12,CONCATENATE("&lt;div class='table-",$D$10," r",$E38,"c",K$21," col-eve row-odd",IF($E38=$D$13," "&amp;$D$10&amp;"-footer",""),"'&gt;")&amp;IF($D$18&lt;&gt;"",CONCATENATE("r",$E38,"c",K$21,"&lt;br&gt;table-",$D$10," r",$E38,"c",K$21," col-eve row-odd",IF($E38=$D$13," "&amp;$D$10&amp;"-footer","")),Content!G27)&amp;"&lt;/div&gt;"&amp;CHAR(13)&amp;CHAR(10),""),"")</f>
        <v/>
      </c>
      <c r="L38" s="39" t="str">
        <f>IF($E38&lt;=$D$13,IF(L$21&lt;=$D$12,CONCATENATE("&lt;div class='table-",$D$10," r",$E38,"c",L$21," col-odd row-odd",IF($E38=$D$13," "&amp;$D$10&amp;"-footer",""),"'&gt;")&amp;IF($D$18&lt;&gt;"",CONCATENATE("r",$E38,"c",L$21,"&lt;br&gt;table-",$D$10," r",$E38,"c",L$21," col-odd row-odd",IF($E38=$D$13," "&amp;$D$10&amp;"-footer","")
),Content!H27)&amp;"&lt;/div&gt;"&amp;CHAR(13)&amp;CHAR(10),""),"")</f>
        <v/>
      </c>
      <c r="M38" s="39" t="str">
        <f>IF($E38&lt;=$D$13,IF(M$21&lt;=$D$12,CONCATENATE("&lt;div class='table-",$D$10," r",$E38,"c",M$21," col-eve row-odd",IF($E38=$D$13," "&amp;$D$10&amp;"-footer",""),"'&gt;")&amp;IF($D$18&lt;&gt;"",CONCATENATE("r",$E38,"c",M$21,"&lt;br&gt;table-",$D$10," r",$E38,"c",M$21," col-eve row-odd",IF($E38=$D$13," "&amp;$D$10&amp;"-footer","")),Content!I27)&amp;"&lt;/div&gt;"&amp;CHAR(13)&amp;CHAR(10),""),"")</f>
        <v/>
      </c>
      <c r="N38" s="39" t="str">
        <f>IF($E38&lt;=$D$13,IF(N$21&lt;=$D$12,CONCATENATE("&lt;div class='table-",$D$10," r",$E38,"c",N$21," col-odd row-odd",IF($E38=$D$13," "&amp;$D$10&amp;"-footer",""),"'&gt;")&amp;IF($D$18&lt;&gt;"",CONCATENATE("r",$E38,"c",N$21,"&lt;br&gt;table-",$D$10," r",$E38,"c",N$21," col-odd row-odd",IF($E38=$D$13," "&amp;$D$10&amp;"-footer","")
),Content!J27)&amp;"&lt;/div&gt;"&amp;CHAR(13)&amp;CHAR(10),""),"")</f>
        <v/>
      </c>
      <c r="O38" s="39" t="str">
        <f>IF($E38&lt;=$D$13,IF(O$21&lt;=$D$12,CONCATENATE("&lt;div class='table-",$D$10," r",$E38,"c",O$21," col-eve row-odd",IF($E38=$D$13," "&amp;$D$10&amp;"-footer",""),"'&gt;")&amp;IF($D$18&lt;&gt;"",CONCATENATE("r",$E38,"c",O$21,"&lt;br&gt;table-",$D$10," r",$E38,"c",O$21," col-eve row-odd",IF($E38=$D$13," "&amp;$D$10&amp;"-footer","")),Content!K27)&amp;"&lt;/div&gt;"&amp;CHAR(13)&amp;CHAR(10),""),"")</f>
        <v/>
      </c>
      <c r="Q38" s="92" t="str">
        <f t="shared" si="0"/>
        <v/>
      </c>
      <c r="R38" s="92"/>
      <c r="S38" s="92"/>
      <c r="T38" s="92"/>
      <c r="U38" s="92"/>
      <c r="V38" s="92"/>
      <c r="W38" s="92"/>
      <c r="X38" s="92"/>
      <c r="Y38" s="92"/>
      <c r="Z38" s="92"/>
    </row>
    <row r="39" spans="2:26" ht="52.9" hidden="1" customHeight="1" outlineLevel="1" thickBot="1">
      <c r="E39" s="37" t="str">
        <f>IF(18&lt;=$D$13,18,"")</f>
        <v/>
      </c>
      <c r="F39" s="40" t="str">
        <f>IF($E39&lt;=$D$13,IF(F$21&lt;=$D$12,CONCATENATE("&lt;!--Row #",E39,"--&gt;","&lt;div class='table-",$D$10," r",$E39,"c",F$21," col-odd row-eve",IF($E39=$D$13," "&amp;$D$10&amp;"-footer",""),"'&gt;")&amp;IF($D$18&lt;&gt;"",CONCATENATE("r",$E39,"c",F$21,"&lt;br&gt;table-",$D$10," r",$E39,"c",F$21," col-odd row-eve",IF($E39=$D$13," "&amp;$D$10&amp;"-footer","")),Content!B28)&amp;"&lt;/div&gt;"&amp;CHAR(13)&amp;CHAR(10),""),"")</f>
        <v/>
      </c>
      <c r="G39" s="41" t="str">
        <f>IF($E39&lt;=$D$13,IF(G$21&lt;=$D$12,CONCATENATE("&lt;div class='table-",$D$10," r",$E39,"c",G$21," col-eve row-eve",IF($E39=$D$13," "&amp;$D$10&amp;"-footer",""),"'&gt;")&amp;IF($D$18&lt;&gt;"",CONCATENATE("r",$E39,"c",G$21,"&lt;br&gt;table-",$D$10," r",$E39,"c",G$21," col-eve row-eve",IF($E39=$D$13," "&amp;$D$10&amp;"-footer","")),Content!C28)&amp;"&lt;/div&gt;"&amp;CHAR(13)&amp;CHAR(10),""),"")</f>
        <v/>
      </c>
      <c r="H39" s="41" t="str">
        <f>IF($E39&lt;=$D$13,IF(H$21&lt;=$D$12,CONCATENATE("&lt;div class='table-",$D$10," r",$E39,"c",H$21," col-odd row-eve",IF($E39=$D$13," "&amp;$D$10&amp;"-footer",""),"'&gt;")&amp;IF($D$18&lt;&gt;"",CONCATENATE("r",$E39,"c",H$21,"&lt;br&gt;table-",$D$10," r",$E39,"c",H$21," col-odd row-eve",IF($E39=$D$13," "&amp;$D$10&amp;"-footer","")),Content!D28)&amp;"&lt;/div&gt;"&amp;CHAR(13)&amp;CHAR(10),""),"")</f>
        <v/>
      </c>
      <c r="I39" s="41" t="str">
        <f>IF($E39&lt;=$D$13,IF(I$21&lt;=$D$12,CONCATENATE("&lt;div class='table-",$D$10," r",$E39,"c",I$21," col-eve row-eve",IF($E39=$D$13," "&amp;$D$10&amp;"-footer",""),"'&gt;")&amp;IF($D$18&lt;&gt;"",CONCATENATE("r",$E39,"c",I$21,"&lt;br&gt;table-",$D$10," r",$E39,"c",I$21," col-eve row-eve",IF($E39=$D$13," "&amp;$D$10&amp;"-footer","")),Content!E28)&amp;"&lt;/div&gt;"&amp;CHAR(13)&amp;CHAR(10),""),"")</f>
        <v/>
      </c>
      <c r="J39" s="41" t="str">
        <f>IF($E39&lt;=$D$13,IF(J$21&lt;=$D$12,CONCATENATE("&lt;div class='table-",$D$10," r",$E39,"c",J$21," col-odd row-eve",IF($E39=$D$13," "&amp;$D$10&amp;"-footer",""),"'&gt;")&amp;IF($D$18&lt;&gt;"",CONCATENATE("r",$E39,"c",J$21,"&lt;br&gt;table-",$D$10," r",$E39,"c",J$21," col-odd row-eve",IF($E39=$D$13," "&amp;$D$10&amp;"-footer","")),Content!F28)&amp;"&lt;/div&gt;"&amp;CHAR(13)&amp;CHAR(10),""),"")</f>
        <v/>
      </c>
      <c r="K39" s="41" t="str">
        <f>IF($E39&lt;=$D$13,IF(K$21&lt;=$D$12,CONCATENATE("&lt;div class='table-",$D$10," r",$E39,"c",K$21," col-eve row-eve",IF($E39=$D$13," "&amp;$D$10&amp;"-footer",""),"'&gt;")&amp;IF($D$18&lt;&gt;"",CONCATENATE("r",$E39,"c",K$21,"&lt;br&gt;table-",$D$10," r",$E39,"c",K$21," col-eve row-eve",IF($E39=$D$13," "&amp;$D$10&amp;"-footer","")),Content!G28)&amp;"&lt;/div&gt;"&amp;CHAR(13)&amp;CHAR(10),""),"")</f>
        <v/>
      </c>
      <c r="L39" s="41" t="str">
        <f>IF($E39&lt;=$D$13,IF(L$21&lt;=$D$12,CONCATENATE("&lt;div class='table-",$D$10," r",$E39,"c",L$21," col-odd row-eve",IF($E39=$D$13," "&amp;$D$10&amp;"-footer",""),"'&gt;")&amp;IF($D$18&lt;&gt;"",CONCATENATE("r",$E39,"c",L$21,"&lt;br&gt;table-",$D$10," r",$E39,"c",L$21," col-odd row-eve",IF($E39=$D$13," "&amp;$D$10&amp;"-footer","")),Content!H28)&amp;"&lt;/div&gt;"&amp;CHAR(13)&amp;CHAR(10),""),"")</f>
        <v/>
      </c>
      <c r="M39" s="41" t="str">
        <f>IF($E39&lt;=$D$13,IF(M$21&lt;=$D$12,CONCATENATE("&lt;div class='table-",$D$10," r",$E39,"c",M$21," col-eve row-eve",IF($E39=$D$13," "&amp;$D$10&amp;"-footer",""),"'&gt;")&amp;IF($D$18&lt;&gt;"",CONCATENATE("r",$E39,"c",M$21,"&lt;br&gt;table-",$D$10," r",$E39,"c",M$21," col-eve row-eve",IF($E39=$D$13," "&amp;$D$10&amp;"-footer","")),Content!I28)&amp;"&lt;/div&gt;"&amp;CHAR(13)&amp;CHAR(10),""),"")</f>
        <v/>
      </c>
      <c r="N39" s="41" t="str">
        <f>IF($E39&lt;=$D$13,IF(N$21&lt;=$D$12,CONCATENATE("&lt;div class='table-",$D$10," r",$E39,"c",N$21," col-odd row-eve",IF($E39=$D$13," "&amp;$D$10&amp;"-footer",""),"'&gt;")&amp;IF($D$18&lt;&gt;"",CONCATENATE("r",$E39,"c",N$21,"&lt;br&gt;table-",$D$10," r",$E39,"c",N$21," col-odd row-eve",IF($E39=$D$13," "&amp;$D$10&amp;"-footer","")),Content!J28)&amp;"&lt;/div&gt;"&amp;CHAR(13)&amp;CHAR(10),""),"")</f>
        <v/>
      </c>
      <c r="O39" s="41" t="str">
        <f>IF($E39&lt;=$D$13,IF(O$21&lt;=$D$12,CONCATENATE("&lt;div class='table-",$D$10," r",$E39,"c",O$21," col-eve row-eve",IF($E39=$D$13," "&amp;$D$10&amp;"-footer",""),"'&gt;")&amp;IF($D$18&lt;&gt;"",CONCATENATE("r",$E39,"c",O$21,"&lt;br&gt;table-",$D$10," r",$E39,"c",O$21," col-eve row-eve",IF($E39=$D$13," "&amp;$D$10&amp;"-footer","")),Content!K28)&amp;"&lt;/div&gt;"&amp;CHAR(13)&amp;CHAR(10),""),"")</f>
        <v/>
      </c>
      <c r="Q39" s="92" t="str">
        <f t="shared" si="0"/>
        <v/>
      </c>
      <c r="R39" s="92"/>
      <c r="S39" s="92"/>
      <c r="T39" s="92"/>
      <c r="U39" s="92"/>
      <c r="V39" s="92"/>
      <c r="W39" s="92"/>
      <c r="X39" s="92"/>
      <c r="Y39" s="92"/>
      <c r="Z39" s="92"/>
    </row>
    <row r="40" spans="2:26" ht="52.9" hidden="1" customHeight="1" outlineLevel="1">
      <c r="E40" s="37" t="str">
        <f>IF(19&lt;=$D$13,19,"")</f>
        <v/>
      </c>
      <c r="F40" s="38" t="str">
        <f>IF($E40&lt;=$D$13,IF(F$21&lt;=$D$12,CONCATENATE("&lt;!--Row #",E40,"--&gt;","&lt;div class='table-",$D$10," r",$E40,"c",F$21," col-odd row-odd",IF($E40=$D$13," "&amp;$D$10&amp;"-footer",""),"'&gt;")&amp;IF($D$18&lt;&gt;"",CONCATENATE("r",$E40,"c",F$21,"&lt;br&gt;table-",$D$10," r",$E40,"c",F$21," col-odd row-odd",IF($E40=$D$13," "&amp;$D$10&amp;"-footer","")),Content!B29)&amp;"&lt;/div&gt;"&amp;CHAR(13)&amp;CHAR(10),""),"")</f>
        <v/>
      </c>
      <c r="G40" s="39" t="str">
        <f>IF($E40&lt;=$D$13,IF(G$21&lt;=$D$12,CONCATENATE("&lt;div class='table-",$D$10," r",$E40,"c",G$21," col-eve row-odd",IF($E40=$D$13," "&amp;$D$10&amp;"-footer",""),"'&gt;")&amp;IF($D$18&lt;&gt;"",CONCATENATE("r",$E40,"c",G$21,"&lt;br&gt;table-",$D$10," r",$E40,"c",G$21," col-eve row-odd",IF($E40=$D$13," "&amp;$D$10&amp;"-footer","")),Content!C29)&amp;"&lt;/div&gt;"&amp;CHAR(13)&amp;CHAR(10),""),"")</f>
        <v/>
      </c>
      <c r="H40" s="39" t="str">
        <f>IF($E40&lt;=$D$13,IF(H$21&lt;=$D$12,CONCATENATE("&lt;div class='table-",$D$10," r",$E40,"c",H$21," col-odd row-odd",IF($E40=$D$13," "&amp;$D$10&amp;"-footer",""),"'&gt;")&amp;IF($D$18&lt;&gt;"",CONCATENATE("r",$E40,"c",H$21,"&lt;br&gt;table-",$D$10," r",$E40,"c",H$21," col-odd row-odd",IF($E40=$D$13," "&amp;$D$10&amp;"-footer","")
),Content!D29)&amp;"&lt;/div&gt;"&amp;CHAR(13)&amp;CHAR(10),""),"")</f>
        <v/>
      </c>
      <c r="I40" s="39" t="str">
        <f>IF($E40&lt;=$D$13,IF(I$21&lt;=$D$12,CONCATENATE("&lt;div class='table-",$D$10," r",$E40,"c",I$21," col-eve row-odd",IF($E40=$D$13," "&amp;$D$10&amp;"-footer",""),"'&gt;")&amp;IF($D$18&lt;&gt;"",CONCATENATE("r",$E40,"c",I$21,"&lt;br&gt;table-",$D$10," r",$E40,"c",I$21," col-eve row-odd",IF($E40=$D$13," "&amp;$D$10&amp;"-footer","")),Content!E29)&amp;"&lt;/div&gt;"&amp;CHAR(13)&amp;CHAR(10),""),"")</f>
        <v/>
      </c>
      <c r="J40" s="39" t="str">
        <f>IF($E40&lt;=$D$13,IF(J$21&lt;=$D$12,CONCATENATE("&lt;div class='table-",$D$10," r",$E40,"c",J$21," col-odd row-odd",IF($E40=$D$13," "&amp;$D$10&amp;"-footer",""),"'&gt;")&amp;IF($D$18&lt;&gt;"",CONCATENATE("r",$E40,"c",J$21,"&lt;br&gt;table-",$D$10," r",$E40,"c",J$21," col-odd row-odd",IF($E40=$D$13," "&amp;$D$10&amp;"-footer","")
),Content!F29)&amp;"&lt;/div&gt;"&amp;CHAR(13)&amp;CHAR(10),""),"")</f>
        <v/>
      </c>
      <c r="K40" s="39" t="str">
        <f>IF($E40&lt;=$D$13,IF(K$21&lt;=$D$12,CONCATENATE("&lt;div class='table-",$D$10," r",$E40,"c",K$21," col-eve row-odd",IF($E40=$D$13," "&amp;$D$10&amp;"-footer",""),"'&gt;")&amp;IF($D$18&lt;&gt;"",CONCATENATE("r",$E40,"c",K$21,"&lt;br&gt;table-",$D$10," r",$E40,"c",K$21," col-eve row-odd",IF($E40=$D$13," "&amp;$D$10&amp;"-footer","")),Content!G29)&amp;"&lt;/div&gt;"&amp;CHAR(13)&amp;CHAR(10),""),"")</f>
        <v/>
      </c>
      <c r="L40" s="39" t="str">
        <f>IF($E40&lt;=$D$13,IF(L$21&lt;=$D$12,CONCATENATE("&lt;div class='table-",$D$10," r",$E40,"c",L$21," col-odd row-odd",IF($E40=$D$13," "&amp;$D$10&amp;"-footer",""),"'&gt;")&amp;IF($D$18&lt;&gt;"",CONCATENATE("r",$E40,"c",L$21,"&lt;br&gt;table-",$D$10," r",$E40,"c",L$21," col-odd row-odd",IF($E40=$D$13," "&amp;$D$10&amp;"-footer","")
),Content!H29)&amp;"&lt;/div&gt;"&amp;CHAR(13)&amp;CHAR(10),""),"")</f>
        <v/>
      </c>
      <c r="M40" s="39" t="str">
        <f>IF($E40&lt;=$D$13,IF(M$21&lt;=$D$12,CONCATENATE("&lt;div class='table-",$D$10," r",$E40,"c",M$21," col-eve row-odd",IF($E40=$D$13," "&amp;$D$10&amp;"-footer",""),"'&gt;")&amp;IF($D$18&lt;&gt;"",CONCATENATE("r",$E40,"c",M$21,"&lt;br&gt;table-",$D$10," r",$E40,"c",M$21," col-eve row-odd",IF($E40=$D$13," "&amp;$D$10&amp;"-footer","")),Content!I29)&amp;"&lt;/div&gt;"&amp;CHAR(13)&amp;CHAR(10),""),"")</f>
        <v/>
      </c>
      <c r="N40" s="39" t="str">
        <f>IF($E40&lt;=$D$13,IF(N$21&lt;=$D$12,CONCATENATE("&lt;div class='table-",$D$10," r",$E40,"c",N$21," col-odd row-odd",IF($E40=$D$13," "&amp;$D$10&amp;"-footer",""),"'&gt;")&amp;IF($D$18&lt;&gt;"",CONCATENATE("r",$E40,"c",N$21,"&lt;br&gt;table-",$D$10," r",$E40,"c",N$21," col-odd row-odd",IF($E40=$D$13," "&amp;$D$10&amp;"-footer","")
),Content!J29)&amp;"&lt;/div&gt;"&amp;CHAR(13)&amp;CHAR(10),""),"")</f>
        <v/>
      </c>
      <c r="O40" s="39" t="str">
        <f>IF($E40&lt;=$D$13,IF(O$21&lt;=$D$12,CONCATENATE("&lt;div class='table-",$D$10," r",$E40,"c",O$21," col-eve row-odd",IF($E40=$D$13," "&amp;$D$10&amp;"-footer",""),"'&gt;")&amp;IF($D$18&lt;&gt;"",CONCATENATE("r",$E40,"c",O$21,"&lt;br&gt;table-",$D$10," r",$E40,"c",O$21," col-eve row-odd",IF($E40=$D$13," "&amp;$D$10&amp;"-footer","")),Content!K29)&amp;"&lt;/div&gt;"&amp;CHAR(13)&amp;CHAR(10),""),"")</f>
        <v/>
      </c>
      <c r="Q40" s="92" t="str">
        <f t="shared" si="0"/>
        <v/>
      </c>
      <c r="R40" s="92"/>
      <c r="S40" s="92"/>
      <c r="T40" s="92"/>
      <c r="U40" s="92"/>
      <c r="V40" s="92"/>
      <c r="W40" s="92"/>
      <c r="X40" s="92"/>
      <c r="Y40" s="92"/>
      <c r="Z40" s="92"/>
    </row>
    <row r="41" spans="2:26" ht="66" hidden="1" customHeight="1" outlineLevel="1">
      <c r="E41" s="37" t="str">
        <f>IF(20&lt;=$D$13,20,"")</f>
        <v/>
      </c>
      <c r="F41" s="40" t="str">
        <f>IF($E41&lt;=$D$13,IF(F$21&lt;=$D$12,CONCATENATE("&lt;!--Row #",E41,"--&gt;","&lt;div class='table-",$D$10," r",$E41,"c",F$21," col-odd row-eve",IF($E41=$D$13," "&amp;$D$10&amp;"-footer",""),"'&gt;")&amp;IF($D$18&lt;&gt;"",CONCATENATE("r",$E41,"c",F$21,"&lt;br&gt;table-",$D$10," r",$E41,"c",F$21," col-odd row-eve",IF($E41=$D$13," "&amp;$D$10&amp;"-footer","")),Content!B30)&amp;"&lt;/div&gt;"&amp;CHAR(13)&amp;CHAR(10),""),"")</f>
        <v/>
      </c>
      <c r="G41" s="41" t="str">
        <f>IF($E41&lt;=$D$13,IF(G$21&lt;=$D$12,CONCATENATE("&lt;div class='table-",$D$10," r",$E41,"c",G$21," col-eve row-eve",IF($E41=$D$13," "&amp;$D$10&amp;"-footer",""),"'&gt;")&amp;IF($D$18&lt;&gt;"",CONCATENATE("r",$E41,"c",G$21,"&lt;br&gt;table-",$D$10," r",$E41,"c",G$21," col-eve row-eve",IF($E41=$D$13," "&amp;$D$10&amp;"-footer","")),Content!C30)&amp;"&lt;/div&gt;"&amp;CHAR(13)&amp;CHAR(10),""),"")</f>
        <v/>
      </c>
      <c r="H41" s="41" t="str">
        <f>IF($E41&lt;=$D$13,IF(H$21&lt;=$D$12,CONCATENATE("&lt;div class='table-",$D$10," r",$E41,"c",H$21," col-odd row-eve",IF($E41=$D$13," "&amp;$D$10&amp;"-footer",""),"'&gt;")&amp;IF($D$18&lt;&gt;"",CONCATENATE("r",$E41,"c",H$21,"&lt;br&gt;table-",$D$10," r",$E41,"c",H$21," col-odd row-eve",IF($E41=$D$13," "&amp;$D$10&amp;"-footer","")),Content!D30)&amp;"&lt;/div&gt;"&amp;CHAR(13)&amp;CHAR(10),""),"")</f>
        <v/>
      </c>
      <c r="I41" s="41" t="str">
        <f>IF($E41&lt;=$D$13,IF(I$21&lt;=$D$12,CONCATENATE("&lt;div class='table-",$D$10," r",$E41,"c",I$21," col-eve row-eve",IF($E41=$D$13," "&amp;$D$10&amp;"-footer",""),"'&gt;")&amp;IF($D$18&lt;&gt;"",CONCATENATE("r",$E41,"c",I$21,"&lt;br&gt;table-",$D$10," r",$E41,"c",I$21," col-eve row-eve",IF($E41=$D$13," "&amp;$D$10&amp;"-footer","")),Content!E30)&amp;"&lt;/div&gt;"&amp;CHAR(13)&amp;CHAR(10),""),"")</f>
        <v/>
      </c>
      <c r="J41" s="41" t="str">
        <f>IF($E41&lt;=$D$13,IF(J$21&lt;=$D$12,CONCATENATE("&lt;div class='table-",$D$10," r",$E41,"c",J$21," col-odd row-eve",IF($E41=$D$13," "&amp;$D$10&amp;"-footer",""),"'&gt;")&amp;IF($D$18&lt;&gt;"",CONCATENATE("r",$E41,"c",J$21,"&lt;br&gt;table-",$D$10," r",$E41,"c",J$21," col-odd row-eve",IF($E41=$D$13," "&amp;$D$10&amp;"-footer","")),Content!F30)&amp;"&lt;/div&gt;"&amp;CHAR(13)&amp;CHAR(10),""),"")</f>
        <v/>
      </c>
      <c r="K41" s="41" t="str">
        <f>IF($E41&lt;=$D$13,IF(K$21&lt;=$D$12,CONCATENATE("&lt;div class='table-",$D$10," r",$E41,"c",K$21," col-eve row-eve",IF($E41=$D$13," "&amp;$D$10&amp;"-footer",""),"'&gt;")&amp;IF($D$18&lt;&gt;"",CONCATENATE("r",$E41,"c",K$21,"&lt;br&gt;table-",$D$10," r",$E41,"c",K$21," col-eve row-eve",IF($E41=$D$13," "&amp;$D$10&amp;"-footer","")),Content!G30)&amp;"&lt;/div&gt;"&amp;CHAR(13)&amp;CHAR(10),""),"")</f>
        <v/>
      </c>
      <c r="L41" s="41" t="str">
        <f>IF($E41&lt;=$D$13,IF(L$21&lt;=$D$12,CONCATENATE("&lt;div class='table-",$D$10," r",$E41,"c",L$21," col-odd row-eve",IF($E41=$D$13," "&amp;$D$10&amp;"-footer",""),"'&gt;")&amp;IF($D$18&lt;&gt;"",CONCATENATE("r",$E41,"c",L$21,"&lt;br&gt;table-",$D$10," r",$E41,"c",L$21," col-odd row-eve",IF($E41=$D$13," "&amp;$D$10&amp;"-footer","")),Content!H30)&amp;"&lt;/div&gt;"&amp;CHAR(13)&amp;CHAR(10),""),"")</f>
        <v/>
      </c>
      <c r="M41" s="41" t="str">
        <f>IF($E41&lt;=$D$13,IF(M$21&lt;=$D$12,CONCATENATE("&lt;div class='table-",$D$10," r",$E41,"c",M$21," col-eve row-eve",IF($E41=$D$13," "&amp;$D$10&amp;"-footer",""),"'&gt;")&amp;IF($D$18&lt;&gt;"",CONCATENATE("r",$E41,"c",M$21,"&lt;br&gt;table-",$D$10," r",$E41,"c",M$21," col-eve row-eve",IF($E41=$D$13," "&amp;$D$10&amp;"-footer","")),Content!I30)&amp;"&lt;/div&gt;"&amp;CHAR(13)&amp;CHAR(10),""),"")</f>
        <v/>
      </c>
      <c r="N41" s="41" t="str">
        <f>IF($E41&lt;=$D$13,IF(N$21&lt;=$D$12,CONCATENATE("&lt;div class='table-",$D$10," r",$E41,"c",N$21," col-odd row-eve",IF($E41=$D$13," "&amp;$D$10&amp;"-footer",""),"'&gt;")&amp;IF($D$18&lt;&gt;"",CONCATENATE("r",$E41,"c",N$21,"&lt;br&gt;table-",$D$10," r",$E41,"c",N$21," col-odd row-eve",IF($E41=$D$13," "&amp;$D$10&amp;"-footer","")),Content!J30)&amp;"&lt;/div&gt;"&amp;CHAR(13)&amp;CHAR(10),""),"")</f>
        <v/>
      </c>
      <c r="O41" s="41" t="str">
        <f>IF($E41&lt;=$D$13,IF(O$21&lt;=$D$12,CONCATENATE("&lt;div class='table-",$D$10," r",$E41,"c",O$21," col-eve row-eve",IF($E41=$D$13," "&amp;$D$10&amp;"-footer",""),"'&gt;")&amp;IF($D$18&lt;&gt;"",CONCATENATE("r",$E41,"c",O$21,"&lt;br&gt;table-",$D$10," r",$E41,"c",O$21," col-eve row-eve",IF($E41=$D$13," "&amp;$D$10&amp;"-footer","")),Content!K30)&amp;"&lt;/div&gt;"&amp;CHAR(13)&amp;CHAR(10),""),"")</f>
        <v/>
      </c>
      <c r="Q41" s="92" t="str">
        <f t="shared" si="0"/>
        <v/>
      </c>
      <c r="R41" s="92"/>
      <c r="S41" s="92"/>
      <c r="T41" s="92"/>
      <c r="U41" s="92"/>
      <c r="V41" s="92"/>
      <c r="W41" s="92"/>
      <c r="X41" s="92"/>
      <c r="Y41" s="92"/>
      <c r="Z41" s="92"/>
    </row>
    <row r="42" spans="2:26" collapsed="1"/>
    <row r="43" spans="2:26" hidden="1" outlineLevel="1">
      <c r="F43" s="10" t="str">
        <f>CONCATENATE("&lt;div id='",$D$10,"'&gt;")</f>
        <v>&lt;div id='my-own-table'&gt;</v>
      </c>
    </row>
    <row r="44" spans="2:26" s="8" customFormat="1" hidden="1" outlineLevel="1">
      <c r="F44" s="8" t="str">
        <f>CONCATENATE(Q22,Q23,Q24,Q25,Q26,Q27,Q28)</f>
        <v xml:space="preserve">&lt;!--Row #1--&gt;&lt;div class='table-my-own-table r1c1 col-odd row-odd my-own-table-header'&gt;r1c1&lt;br&gt;table-my-own-table r1c1 col-odd row-odd my-own-table-header&lt;/div&gt;_x000D_
&lt;div class='table-my-own-table r1c2 col-eve row-odd my-own-table-header'&gt;r1c2&lt;br&gt;table-my-own-table r1c2 col-eve row-odd my-own-table-header&lt;/div&gt;_x000D_
&lt;div class='table-my-own-table r1c3 col-odd row-odd my-own-table-header'&gt;r1c3&lt;br&gt;table-my-own-table r1c3 col-odd row-odd my-own-table-header&lt;/div&gt;_x000D_
&lt;div class='table-my-own-table r1c4 col-eve row-odd my-own-table-header'&gt;r1c4&lt;br&gt;table-my-own-table r1c4 col-eve row-odd my-own-table-header&lt;/div&gt;_x000D_
&lt;div class='table-my-own-table r1c5 col-odd row-odd my-own-table-header'&gt;r1c5&lt;br&gt;table-my-own-table r1c5 col-odd row-odd my-own-table-header&lt;/div&gt;_x000D_
&lt;div class='table-my-own-table r1c6 col-eve row-odd my-own-table-header'&gt;r1c6&lt;br&gt;table-my-own-table r1c6 col-eve row-odd my-own-table-header&lt;/div&gt;_x000D_
&lt;div class='table-my-own-table r1c7 col-odd row-odd my-own-table-header'&gt;r1c7&lt;br&gt;table-my-own-table r1c7 col-odd row-odd my-own-table-header&lt;/div&gt;_x000D_
&lt;!--Row #2--&gt;&lt;div class='table-my-own-table r2c1 col-odd row-eve'&gt;r2c1&lt;br&gt;table-my-own-table r2c1 col-odd row-eve&lt;/div&gt;_x000D_
&lt;div class='table-my-own-table r2c2 col-eve row-eve'&gt;r2c2&lt;br&gt;table-my-own-table r2c2 col-eve row-eve&lt;/div&gt;_x000D_
&lt;div class='table-my-own-table r2c3 col-odd row-eve'&gt;r2c3&lt;br&gt;table-my-own-table r2c3 col-odd row-eve&lt;/div&gt;_x000D_
&lt;div class='table-my-own-table r2c4 col-eve row-eve'&gt;r2c4&lt;br&gt;table-my-own-table r2c4 col-eve row-eve&lt;/div&gt;_x000D_
&lt;div class='table-my-own-table r2c5 col-odd row-eve'&gt;r2c5&lt;br&gt;table-my-own-table r2c5 col-odd row-eve&lt;/div&gt;_x000D_
&lt;div class='table-my-own-table r2c6 col-eve row-eve'&gt;r2c6&lt;br&gt;table-my-own-table r2c6 col-eve row-eve&lt;/div&gt;_x000D_
&lt;div class='table-my-own-table r2c7 col-odd row-eve'&gt;r2c7&lt;br&gt;table-my-own-table r2c7 col-odd row-eve&lt;/div&gt;_x000D_
&lt;!--Row #3--&gt;&lt;div class='table-my-own-table r3c1 col-odd row-odd'&gt;r3c1&lt;br&gt;table-my-own-table r3c1 col-odd row-odd&lt;/div&gt;_x000D_
&lt;div class='table-my-own-table r3c2 col-eve row-odd'&gt;r3c2&lt;br&gt;table-my-own-table r3c2 col-eve row-odd&lt;/div&gt;_x000D_
&lt;div class='table-my-own-table r3c3 col-odd row-odd'&gt;r3c3&lt;br&gt;table-my-own-table r3c3 col-odd row-odd&lt;/div&gt;_x000D_
&lt;div class='table-my-own-table r3c4 col-eve row-odd'&gt;r3c4&lt;br&gt;table-my-own-table r3c4 col-eve row-odd&lt;/div&gt;_x000D_
&lt;div class='table-my-own-table r3c5 col-odd row-odd'&gt;r3c5&lt;br&gt;table-my-own-table r3c5 col-odd row-odd&lt;/div&gt;_x000D_
&lt;div class='table-my-own-table r3c6 col-eve row-odd'&gt;r3c6&lt;br&gt;table-my-own-table r3c6 col-eve row-odd&lt;/div&gt;_x000D_
&lt;div class='table-my-own-table r3c7 col-odd row-odd'&gt;r3c7&lt;br&gt;table-my-own-table r3c7 col-odd row-odd&lt;/div&gt;_x000D_
&lt;!--Row #4--&gt;&lt;div class='table-my-own-table r4c1 col-odd row-eve'&gt;r4c1&lt;br&gt;table-my-own-table r4c1 col-odd row-eve&lt;/div&gt;_x000D_
&lt;div class='table-my-own-table r4c2 col-eve row-eve'&gt;r4c2&lt;br&gt;table-my-own-table r4c2 col-eve row-eve&lt;/div&gt;_x000D_
&lt;div class='table-my-own-table r4c3 col-odd row-eve'&gt;r4c3&lt;br&gt;table-my-own-table r4c3 col-odd row-eve&lt;/div&gt;_x000D_
&lt;div class='table-my-own-table r4c4 col-eve row-eve'&gt;r4c4&lt;br&gt;table-my-own-table r4c4 col-eve row-eve&lt;/div&gt;_x000D_
&lt;div class='table-my-own-table r4c5 col-odd row-eve'&gt;r4c5&lt;br&gt;table-my-own-table r4c5 col-odd row-eve&lt;/div&gt;_x000D_
&lt;div class='table-my-own-table r4c6 col-eve row-eve'&gt;r4c6&lt;br&gt;table-my-own-table r4c6 col-eve row-eve&lt;/div&gt;_x000D_
&lt;div class='table-my-own-table r4c7 col-odd row-eve'&gt;r4c7&lt;br&gt;table-my-own-table r4c7 col-odd row-eve&lt;/div&gt;_x000D_
&lt;!--Row #5--&gt;&lt;div class='table-my-own-table r5c1 col-odd row-odd'&gt;r5c1&lt;br&gt;table-my-own-table r5c1 col-odd row-odd&lt;/div&gt;_x000D_
&lt;div class='table-my-own-table r5c2 col-eve row-odd'&gt;r5c2&lt;br&gt;table-my-own-table r5c2 col-eve row-odd&lt;/div&gt;_x000D_
&lt;div class='table-my-own-table r5c3 col-odd row-odd'&gt;r5c3&lt;br&gt;table-my-own-table r5c3 col-odd row-odd&lt;/div&gt;_x000D_
&lt;div class='table-my-own-table r5c4 col-eve row-odd'&gt;r5c4&lt;br&gt;table-my-own-table r5c4 col-eve row-odd&lt;/div&gt;_x000D_
&lt;div class='table-my-own-table r5c5 col-odd row-odd'&gt;r5c5&lt;br&gt;table-my-own-table r5c5 col-odd row-odd&lt;/div&gt;_x000D_
&lt;div class='table-my-own-table r5c6 col-eve row-odd'&gt;r5c6&lt;br&gt;table-my-own-table r5c6 col-eve row-odd&lt;/div&gt;_x000D_
&lt;div class='table-my-own-table r5c7 col-odd row-odd'&gt;r5c7&lt;br&gt;table-my-own-table r5c7 col-odd row-odd&lt;/div&gt;_x000D_
&lt;!--Row #6--&gt;&lt;div class='table-my-own-table r6c1 col-odd row-eve'&gt;r6c1&lt;br&gt;table-my-own-table r6c1 col-odd row-eve&lt;/div&gt;_x000D_
&lt;div class='table-my-own-table r6c2 col-eve row-eve'&gt;r6c2&lt;br&gt;table-my-own-table r6c2 col-eve row-eve&lt;/div&gt;_x000D_
&lt;div class='table-my-own-table r6c3 col-odd row-eve'&gt;r6c3&lt;br&gt;table-my-own-table r6c3 col-odd row-eve&lt;/div&gt;_x000D_
&lt;div class='table-my-own-table r6c4 col-eve row-eve'&gt;r6c4&lt;br&gt;table-my-own-table r6c4 col-eve row-eve&lt;/div&gt;_x000D_
&lt;div class='table-my-own-table r6c5 col-odd row-eve'&gt;r6c5&lt;br&gt;table-my-own-table r6c5 col-odd row-eve&lt;/div&gt;_x000D_
&lt;div class='table-my-own-table r6c6 col-eve row-eve'&gt;r6c6&lt;br&gt;table-my-own-table r6c6 col-eve row-eve&lt;/div&gt;_x000D_
&lt;div class='table-my-own-table r6c7 col-odd row-eve'&gt;r6c7&lt;br&gt;table-my-own-table r6c7 col-odd row-eve&lt;/div&gt;_x000D_
&lt;!--Row #7--&gt;&lt;div class='table-my-own-table r7c1 col-odd row-odd my-own-table-footer'&gt;r7c1&lt;br&gt;table-my-own-table r7c1 col-odd row-odd my-own-table-footer&lt;/div&gt;_x000D_
&lt;div class='table-my-own-table r7c2 col-eve row-odd my-own-table-footer'&gt;r7c2&lt;br&gt;table-my-own-table r7c2 col-eve row-odd my-own-table-footer&lt;/div&gt;_x000D_
&lt;div class='table-my-own-table r7c3 col-odd row-odd my-own-table-footer'&gt;r7c3&lt;br&gt;table-my-own-table r7c3 col-odd row-odd my-own-table-footer&lt;/div&gt;_x000D_
&lt;div class='table-my-own-table r7c4 col-eve row-odd my-own-table-footer'&gt;r7c4&lt;br&gt;table-my-own-table r7c4 col-eve row-odd my-own-table-footer&lt;/div&gt;_x000D_
&lt;div class='table-my-own-table r7c5 col-odd row-odd my-own-table-footer'&gt;r7c5&lt;br&gt;table-my-own-table r7c5 col-odd row-odd my-own-table-footer&lt;/div&gt;_x000D_
&lt;div class='table-my-own-table r7c6 col-eve row-odd my-own-table-footer'&gt;r7c6&lt;br&gt;table-my-own-table r7c6 col-eve row-odd my-own-table-footer&lt;/div&gt;_x000D_
&lt;div class='table-my-own-table r7c7 col-odd row-odd my-own-table-footer'&gt;r7c7&lt;br&gt;table-my-own-table r7c7 col-odd row-odd my-own-table-footer&lt;/div&gt;_x000D_
</v>
      </c>
    </row>
    <row r="45" spans="2:26" s="8" customFormat="1" hidden="1" outlineLevel="1">
      <c r="F45" s="8" t="str">
        <f>CONCATENATE(Q29,Q30,Q31,Q32,Q33,Q34,Q35)</f>
        <v/>
      </c>
    </row>
    <row r="46" spans="2:26" s="8" customFormat="1" hidden="1" outlineLevel="1">
      <c r="F46" s="8" t="str">
        <f>CONCATENATE(Q36, CHAR(13),CHAR(10),Q37, CHAR(13),CHAR(10),Q38, CHAR(13),CHAR(10),Q39, CHAR(13),CHAR(10), CHAR(13),CHAR(10),Q40, CHAR(13),CHAR(10),Q41)</f>
        <v xml:space="preserve">_x000D_
_x000D_
_x000D_
_x000D_
_x000D_
_x000D_
</v>
      </c>
    </row>
    <row r="47" spans="2:26" s="8" customFormat="1" collapsed="1"/>
    <row r="48" spans="2:26" s="8" customFormat="1">
      <c r="B48" s="9" t="s">
        <v>135</v>
      </c>
    </row>
    <row r="49" spans="2:8" s="8" customFormat="1"/>
    <row r="50" spans="2:8" s="8" customFormat="1" ht="13.5" thickBot="1">
      <c r="B50" s="93" t="s">
        <v>136</v>
      </c>
      <c r="C50" s="93"/>
      <c r="D50" s="93"/>
      <c r="E50" s="93"/>
      <c r="F50" s="93"/>
      <c r="G50" s="93"/>
    </row>
    <row r="51" spans="2:8" s="8" customFormat="1" ht="45" customHeight="1" thickBot="1">
      <c r="B51" s="94" t="str">
        <f>CSS!B116</f>
        <v>WARNING! In most text editors, when you paste the content of the Excel Cell, it will add double quotes " before and after the content. After you paste the Code, Check for these quotes in your content and Remove them if they are present!</v>
      </c>
      <c r="C51" s="95"/>
      <c r="D51" s="95"/>
      <c r="E51" s="95"/>
      <c r="F51" s="95"/>
      <c r="G51" s="96"/>
    </row>
    <row r="52" spans="2:8" ht="13.9" customHeight="1"/>
    <row r="53" spans="2:8" ht="13.5" thickBot="1"/>
    <row r="54" spans="2:8" ht="287.45" customHeight="1">
      <c r="C54" s="97" t="str">
        <f>CONCATENATE(F43,CHAR(13),CHAR(10),F44,F45,F46,"&lt;/div&gt;")</f>
        <v>&lt;div id='my-own-table'&gt;_x000D_
&lt;!--Row #1--&gt;&lt;div class='table-my-own-table r1c1 col-odd row-odd my-own-table-header'&gt;r1c1&lt;br&gt;table-my-own-table r1c1 col-odd row-odd my-own-table-header&lt;/div&gt;_x000D_
&lt;div class='table-my-own-table r1c2 col-eve row-odd my-own-table-header'&gt;r1c2&lt;br&gt;table-my-own-table r1c2 col-eve row-odd my-own-table-header&lt;/div&gt;_x000D_
&lt;div class='table-my-own-table r1c3 col-odd row-odd my-own-table-header'&gt;r1c3&lt;br&gt;table-my-own-table r1c3 col-odd row-odd my-own-table-header&lt;/div&gt;_x000D_
&lt;div class='table-my-own-table r1c4 col-eve row-odd my-own-table-header'&gt;r1c4&lt;br&gt;table-my-own-table r1c4 col-eve row-odd my-own-table-header&lt;/div&gt;_x000D_
&lt;div class='table-my-own-table r1c5 col-odd row-odd my-own-table-header'&gt;r1c5&lt;br&gt;table-my-own-table r1c5 col-odd row-odd my-own-table-header&lt;/div&gt;_x000D_
&lt;div class='table-my-own-table r1c6 col-eve row-odd my-own-table-header'&gt;r1c6&lt;br&gt;table-my-own-table r1c6 col-eve row-odd my-own-table-header&lt;/div&gt;_x000D_
&lt;div class='table-my-own-table r1c7 col-odd row-odd my-own-table-header'&gt;r1c7&lt;br&gt;table-my-own-table r1c7 col-odd row-odd my-own-table-header&lt;/div&gt;_x000D_
&lt;!--Row #2--&gt;&lt;div class='table-my-own-table r2c1 col-odd row-eve'&gt;r2c1&lt;br&gt;table-my-own-table r2c1 col-odd row-eve&lt;/div&gt;_x000D_
&lt;div class='table-my-own-table r2c2 col-eve row-eve'&gt;r2c2&lt;br&gt;table-my-own-table r2c2 col-eve row-eve&lt;/div&gt;_x000D_
&lt;div class='table-my-own-table r2c3 col-odd row-eve'&gt;r2c3&lt;br&gt;table-my-own-table r2c3 col-odd row-eve&lt;/div&gt;_x000D_
&lt;div class='table-my-own-table r2c4 col-eve row-eve'&gt;r2c4&lt;br&gt;table-my-own-table r2c4 col-eve row-eve&lt;/div&gt;_x000D_
&lt;div class='table-my-own-table r2c5 col-odd row-eve'&gt;r2c5&lt;br&gt;table-my-own-table r2c5 col-odd row-eve&lt;/div&gt;_x000D_
&lt;div class='table-my-own-table r2c6 col-eve row-eve'&gt;r2c6&lt;br&gt;table-my-own-table r2c6 col-eve row-eve&lt;/div&gt;_x000D_
&lt;div class='table-my-own-table r2c7 col-odd row-eve'&gt;r2c7&lt;br&gt;table-my-own-table r2c7 col-odd row-eve&lt;/div&gt;_x000D_
&lt;!--Row #3--&gt;&lt;div class='table-my-own-table r3c1 col-odd row-odd'&gt;r3c1&lt;br&gt;table-my-own-table r3c1 col-odd row-odd&lt;/div&gt;_x000D_
&lt;div class='table-my-own-table r3c2 col-eve row-odd'&gt;r3c2&lt;br&gt;table-my-own-table r3c2 col-eve row-odd&lt;/div&gt;_x000D_
&lt;div class='table-my-own-table r3c3 col-odd row-odd'&gt;r3c3&lt;br&gt;table-my-own-table r3c3 col-odd row-odd&lt;/div&gt;_x000D_
&lt;div class='table-my-own-table r3c4 col-eve row-odd'&gt;r3c4&lt;br&gt;table-my-own-table r3c4 col-eve row-odd&lt;/div&gt;_x000D_
&lt;div class='table-my-own-table r3c5 col-odd row-odd'&gt;r3c5&lt;br&gt;table-my-own-table r3c5 col-odd row-odd&lt;/div&gt;_x000D_
&lt;div class='table-my-own-table r3c6 col-eve row-odd'&gt;r3c6&lt;br&gt;table-my-own-table r3c6 col-eve row-odd&lt;/div&gt;_x000D_
&lt;div class='table-my-own-table r3c7 col-odd row-odd'&gt;r3c7&lt;br&gt;table-my-own-table r3c7 col-odd row-odd&lt;/div&gt;_x000D_
&lt;!--Row #4--&gt;&lt;div class='table-my-own-table r4c1 col-odd row-eve'&gt;r4c1&lt;br&gt;table-my-own-table r4c1 col-odd row-eve&lt;/div&gt;_x000D_
&lt;div class='table-my-own-table r4c2 col-eve row-eve'&gt;r4c2&lt;br&gt;table-my-own-table r4c2 col-eve row-eve&lt;/div&gt;_x000D_
&lt;div class='table-my-own-table r4c3 col-odd row-eve'&gt;r4c3&lt;br&gt;table-my-own-table r4c3 col-odd row-eve&lt;/div&gt;_x000D_
&lt;div class='table-my-own-table r4c4 col-eve row-eve'&gt;r4c4&lt;br&gt;table-my-own-table r4c4 col-eve row-eve&lt;/div&gt;_x000D_
&lt;div class='table-my-own-table r4c5 col-odd row-eve'&gt;r4c5&lt;br&gt;table-my-own-table r4c5 col-odd row-eve&lt;/div&gt;_x000D_
&lt;div class='table-my-own-table r4c6 col-eve row-eve'&gt;r4c6&lt;br&gt;table-my-own-table r4c6 col-eve row-eve&lt;/div&gt;_x000D_
&lt;div class='table-my-own-table r4c7 col-odd row-eve'&gt;r4c7&lt;br&gt;table-my-own-table r4c7 col-odd row-eve&lt;/div&gt;_x000D_
&lt;!--Row #5--&gt;&lt;div class='table-my-own-table r5c1 col-odd row-odd'&gt;r5c1&lt;br&gt;table-my-own-table r5c1 col-odd row-odd&lt;/div&gt;_x000D_
&lt;div class='table-my-own-table r5c2 col-eve row-odd'&gt;r5c2&lt;br&gt;table-my-own-table r5c2 col-eve row-odd&lt;/div&gt;_x000D_
&lt;div class='table-my-own-table r5c3 col-odd row-odd'&gt;r5c3&lt;br&gt;table-my-own-table r5c3 col-odd row-odd&lt;/div&gt;_x000D_
&lt;div class='table-my-own-table r5c4 col-eve row-odd'&gt;r5c4&lt;br&gt;table-my-own-table r5c4 col-eve row-odd&lt;/div&gt;_x000D_
&lt;div class='table-my-own-table r5c5 col-odd row-odd'&gt;r5c5&lt;br&gt;table-my-own-table r5c5 col-odd row-odd&lt;/div&gt;_x000D_
&lt;div class='table-my-own-table r5c6 col-eve row-odd'&gt;r5c6&lt;br&gt;table-my-own-table r5c6 col-eve row-odd&lt;/div&gt;_x000D_
&lt;div class='table-my-own-table r5c7 col-odd row-odd'&gt;r5c7&lt;br&gt;table-my-own-table r5c7 col-odd row-odd&lt;/div&gt;_x000D_
&lt;!--Row #6--&gt;&lt;div class='table-my-own-table r6c1 col-odd row-eve'&gt;r6c1&lt;br&gt;table-my-own-table r6c1 col-odd row-eve&lt;/div&gt;_x000D_
&lt;div class='table-my-own-table r6c2 col-eve row-eve'&gt;r6c2&lt;br&gt;table-my-own-table r6c2 col-eve row-eve&lt;/div&gt;_x000D_
&lt;div class='table-my-own-table r6c3 col-odd row-eve'&gt;r6c3&lt;br&gt;table-my-own-table r6c3 col-odd row-eve&lt;/div&gt;_x000D_
&lt;div class='table-my-own-table r6c4 col-eve row-eve'&gt;r6c4&lt;br&gt;table-my-own-table r6c4 col-eve row-eve&lt;/div&gt;_x000D_
&lt;div class='table-my-own-table r6c5 col-odd row-eve'&gt;r6c5&lt;br&gt;table-my-own-table r6c5 col-odd row-eve&lt;/div&gt;_x000D_
&lt;div class='table-my-own-table r6c6 col-eve row-eve'&gt;r6c6&lt;br&gt;table-my-own-table r6c6 col-eve row-eve&lt;/div&gt;_x000D_
&lt;div class='table-my-own-table r6c7 col-odd row-eve'&gt;r6c7&lt;br&gt;table-my-own-table r6c7 col-odd row-eve&lt;/div&gt;_x000D_
&lt;!--Row #7--&gt;&lt;div class='table-my-own-table r7c1 col-odd row-odd my-own-table-footer'&gt;r7c1&lt;br&gt;table-my-own-table r7c1 col-odd row-odd my-own-table-footer&lt;/div&gt;_x000D_
&lt;div class='table-my-own-table r7c2 col-eve row-odd my-own-table-footer'&gt;r7c2&lt;br&gt;table-my-own-table r7c2 col-eve row-odd my-own-table-footer&lt;/div&gt;_x000D_
&lt;div class='table-my-own-table r7c3 col-odd row-odd my-own-table-footer'&gt;r7c3&lt;br&gt;table-my-own-table r7c3 col-odd row-odd my-own-table-footer&lt;/div&gt;_x000D_
&lt;div class='table-my-own-table r7c4 col-eve row-odd my-own-table-footer'&gt;r7c4&lt;br&gt;table-my-own-table r7c4 col-eve row-odd my-own-table-footer&lt;/div&gt;_x000D_
&lt;div class='table-my-own-table r7c5 col-odd row-odd my-own-table-footer'&gt;r7c5&lt;br&gt;table-my-own-table r7c5 col-odd row-odd my-own-table-footer&lt;/div&gt;_x000D_
&lt;div class='table-my-own-table r7c6 col-eve row-odd my-own-table-footer'&gt;r7c6&lt;br&gt;table-my-own-table r7c6 col-eve row-odd my-own-table-footer&lt;/div&gt;_x000D_
&lt;div class='table-my-own-table r7c7 col-odd row-odd my-own-table-footer'&gt;r7c7&lt;br&gt;table-my-own-table r7c7 col-odd row-odd my-own-table-footer&lt;/div&gt;_x000D_
_x000D_
_x000D_
_x000D_
_x000D_
_x000D_
_x000D_
&lt;/div&gt;</v>
      </c>
      <c r="D54" s="98"/>
      <c r="E54" s="98"/>
      <c r="F54" s="98"/>
      <c r="G54" s="98"/>
      <c r="H54" s="99"/>
    </row>
    <row r="55" spans="2:8" ht="287.45" customHeight="1">
      <c r="C55" s="100"/>
      <c r="D55" s="101"/>
      <c r="E55" s="101"/>
      <c r="F55" s="101"/>
      <c r="G55" s="101"/>
      <c r="H55" s="102"/>
    </row>
    <row r="56" spans="2:8" ht="287.45" customHeight="1">
      <c r="C56" s="100"/>
      <c r="D56" s="101"/>
      <c r="E56" s="101"/>
      <c r="F56" s="101"/>
      <c r="G56" s="101"/>
      <c r="H56" s="102"/>
    </row>
    <row r="57" spans="2:8" ht="287.45" customHeight="1">
      <c r="C57" s="100"/>
      <c r="D57" s="101"/>
      <c r="E57" s="101"/>
      <c r="F57" s="101"/>
      <c r="G57" s="101"/>
      <c r="H57" s="102"/>
    </row>
    <row r="58" spans="2:8" ht="287.45" customHeight="1">
      <c r="C58" s="100"/>
      <c r="D58" s="101"/>
      <c r="E58" s="101"/>
      <c r="F58" s="101"/>
      <c r="G58" s="101"/>
      <c r="H58" s="102"/>
    </row>
    <row r="59" spans="2:8" ht="287.45" customHeight="1">
      <c r="C59" s="100"/>
      <c r="D59" s="101"/>
      <c r="E59" s="101"/>
      <c r="F59" s="101"/>
      <c r="G59" s="101"/>
      <c r="H59" s="102"/>
    </row>
    <row r="60" spans="2:8" ht="287.45" customHeight="1">
      <c r="C60" s="100"/>
      <c r="D60" s="101"/>
      <c r="E60" s="101"/>
      <c r="F60" s="101"/>
      <c r="G60" s="101"/>
      <c r="H60" s="102"/>
    </row>
    <row r="61" spans="2:8" ht="287.45" customHeight="1">
      <c r="C61" s="100"/>
      <c r="D61" s="101"/>
      <c r="E61" s="101"/>
      <c r="F61" s="101"/>
      <c r="G61" s="101"/>
      <c r="H61" s="102"/>
    </row>
    <row r="62" spans="2:8" ht="287.45" customHeight="1">
      <c r="C62" s="100"/>
      <c r="D62" s="101"/>
      <c r="E62" s="101"/>
      <c r="F62" s="101"/>
      <c r="G62" s="101"/>
      <c r="H62" s="102"/>
    </row>
    <row r="63" spans="2:8" ht="287.45" customHeight="1">
      <c r="C63" s="100"/>
      <c r="D63" s="101"/>
      <c r="E63" s="101"/>
      <c r="F63" s="101"/>
      <c r="G63" s="101"/>
      <c r="H63" s="102"/>
    </row>
    <row r="64" spans="2:8" ht="287.45" customHeight="1" thickBot="1">
      <c r="C64" s="103"/>
      <c r="D64" s="104"/>
      <c r="E64" s="104"/>
      <c r="F64" s="104"/>
      <c r="G64" s="104"/>
      <c r="H64" s="105"/>
    </row>
  </sheetData>
  <mergeCells count="24">
    <mergeCell ref="Q32:Z32"/>
    <mergeCell ref="D10:E10"/>
    <mergeCell ref="Q22:Z22"/>
    <mergeCell ref="Q23:Z23"/>
    <mergeCell ref="Q24:Z24"/>
    <mergeCell ref="Q25:Z25"/>
    <mergeCell ref="Q26:Z26"/>
    <mergeCell ref="Q27:Z27"/>
    <mergeCell ref="Q28:Z28"/>
    <mergeCell ref="Q29:Z29"/>
    <mergeCell ref="Q30:Z30"/>
    <mergeCell ref="Q31:Z31"/>
    <mergeCell ref="C54:H64"/>
    <mergeCell ref="Q33:Z33"/>
    <mergeCell ref="Q34:Z34"/>
    <mergeCell ref="Q35:Z35"/>
    <mergeCell ref="Q36:Z36"/>
    <mergeCell ref="Q37:Z37"/>
    <mergeCell ref="Q38:Z38"/>
    <mergeCell ref="Q39:Z39"/>
    <mergeCell ref="Q40:Z40"/>
    <mergeCell ref="Q41:Z41"/>
    <mergeCell ref="B50:G50"/>
    <mergeCell ref="B51:G51"/>
  </mergeCells>
  <phoneticPr fontId="1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6"/>
  <sheetViews>
    <sheetView workbookViewId="0">
      <selection activeCell="K102" sqref="K102"/>
    </sheetView>
  </sheetViews>
  <sheetFormatPr defaultRowHeight="12.75" outlineLevelRow="1"/>
  <cols>
    <col min="1" max="1" width="4.140625" customWidth="1"/>
    <col min="2" max="2" width="5.7109375" customWidth="1"/>
    <col min="3" max="3" width="16.28515625" customWidth="1"/>
    <col min="4" max="4" width="8.85546875" style="42" customWidth="1"/>
    <col min="5" max="5" width="4.85546875" customWidth="1"/>
    <col min="7" max="7" width="5.85546875" customWidth="1"/>
    <col min="8" max="8" width="3.7109375" customWidth="1"/>
    <col min="9" max="9" width="27.5703125" style="43" customWidth="1"/>
    <col min="10" max="10" width="7.28515625" customWidth="1"/>
    <col min="11" max="11" width="26" customWidth="1"/>
    <col min="12" max="12" width="3.42578125" customWidth="1"/>
    <col min="13" max="13" width="26.140625" customWidth="1"/>
  </cols>
  <sheetData>
    <row r="1" spans="2:13">
      <c r="B1" s="1" t="s">
        <v>137</v>
      </c>
    </row>
    <row r="3" spans="2:13">
      <c r="B3" t="s">
        <v>138</v>
      </c>
    </row>
    <row r="4" spans="2:13">
      <c r="B4" t="s">
        <v>139</v>
      </c>
    </row>
    <row r="5" spans="2:13">
      <c r="B5" t="s">
        <v>140</v>
      </c>
    </row>
    <row r="6" spans="2:13" ht="13.5" thickBot="1"/>
    <row r="7" spans="2:13" s="8" customFormat="1" ht="13.5" thickBot="1">
      <c r="B7" s="8" t="s">
        <v>120</v>
      </c>
      <c r="D7" s="106" t="s">
        <v>121</v>
      </c>
      <c r="E7" s="107"/>
      <c r="F7" s="8" t="s">
        <v>122</v>
      </c>
      <c r="I7" s="44" t="s">
        <v>141</v>
      </c>
    </row>
    <row r="8" spans="2:13" s="8" customFormat="1">
      <c r="D8" s="81"/>
      <c r="E8" s="81"/>
      <c r="I8" s="44"/>
    </row>
    <row r="9" spans="2:13" s="8" customFormat="1">
      <c r="B9" s="82" t="s">
        <v>142</v>
      </c>
      <c r="D9" s="81"/>
      <c r="E9" s="81"/>
      <c r="I9" s="44"/>
    </row>
    <row r="11" spans="2:13" ht="13.5" thickBot="1"/>
    <row r="12" spans="2:13" s="1" customFormat="1">
      <c r="B12" s="45" t="s">
        <v>143</v>
      </c>
      <c r="C12" s="13"/>
      <c r="D12" s="13"/>
      <c r="E12" s="46"/>
      <c r="F12" s="46"/>
      <c r="G12" s="46"/>
      <c r="H12" s="46"/>
      <c r="I12" s="47"/>
      <c r="K12" s="1" t="str">
        <f>CONCATENATE("#",Table!D10," {",CHAR(13),CHAR(10))</f>
        <v xml:space="preserve">#my-own-table {_x000D_
</v>
      </c>
      <c r="M12" s="125" t="str">
        <f>CONCATENATE(K12,K13,K14,K15,K17,K19,K23,K24,K25)</f>
        <v xml:space="preserve">#my-own-table {_x000D_
overflow:hidden;_x000D_
Width:90%;_x000D_
Min-width:300px;_x000D_
Background-color:grey;_x000D_
border:2px solid black;_x000D_
Padding:0.5%;_x000D_
}_x000D_
</v>
      </c>
    </row>
    <row r="13" spans="2:13" ht="13.5" thickBot="1">
      <c r="B13" s="48"/>
      <c r="C13" s="18"/>
      <c r="D13" s="18"/>
      <c r="E13" s="49"/>
      <c r="F13" s="49"/>
      <c r="G13" s="49"/>
      <c r="H13" s="49"/>
      <c r="I13" s="50"/>
      <c r="K13" t="str">
        <f>CONCATENATE("overflow:hidden;",CHAR(13),CHAR(10))</f>
        <v xml:space="preserve">overflow:hidden;_x000D_
</v>
      </c>
      <c r="M13" s="125"/>
    </row>
    <row r="14" spans="2:13" ht="13.5" thickBot="1">
      <c r="B14" s="48"/>
      <c r="C14" s="51" t="s">
        <v>144</v>
      </c>
      <c r="D14" s="52">
        <v>90</v>
      </c>
      <c r="E14" s="53" t="s">
        <v>145</v>
      </c>
      <c r="F14" s="53" t="s">
        <v>146</v>
      </c>
      <c r="G14" s="54"/>
      <c r="H14" s="55" t="s">
        <v>147</v>
      </c>
      <c r="I14" s="56" t="str">
        <f>IF(D14&lt;&gt;"",IF(G14&lt;&gt;"","ERROR px OR %, not both","OK"),IF(G14="","Value Missing","OK"))</f>
        <v>OK</v>
      </c>
      <c r="K14" t="str">
        <f>IF(OR(D14&lt;&gt;"",G14&lt;&gt;""),CONCATENATE(C14,IF(D14&lt;&gt;"",D14,""),IF(D14&lt;&gt;"",E14,""),IF(G14&lt;&gt;"",G14,""),IF(G14&lt;&gt;"",H14,""),";",CHAR(13),CHAR(10)),"")</f>
        <v xml:space="preserve">Width:90%;_x000D_
</v>
      </c>
      <c r="M14" s="125"/>
    </row>
    <row r="15" spans="2:13" ht="13.5" thickBot="1">
      <c r="B15" s="48"/>
      <c r="C15" s="51" t="s">
        <v>148</v>
      </c>
      <c r="D15" s="57"/>
      <c r="E15" s="53"/>
      <c r="F15" s="53"/>
      <c r="G15" s="54">
        <v>300</v>
      </c>
      <c r="H15" s="55" t="s">
        <v>147</v>
      </c>
      <c r="I15" s="50"/>
      <c r="K15" t="str">
        <f>IF(G15&lt;&gt;"",CONCATENATE(C15,G15,H15,";",CHAR(13),CHAR(10)),"")</f>
        <v xml:space="preserve">Min-width:300px;_x000D_
</v>
      </c>
      <c r="M15" s="125"/>
    </row>
    <row r="16" spans="2:13" ht="13.5" thickBot="1">
      <c r="B16" s="48"/>
      <c r="C16" s="18"/>
      <c r="D16" s="18"/>
      <c r="E16" s="49"/>
      <c r="F16" s="49"/>
      <c r="G16" s="49"/>
      <c r="H16" s="49"/>
      <c r="I16" s="50"/>
      <c r="M16" s="125"/>
    </row>
    <row r="17" spans="2:13" ht="13.5" thickBot="1">
      <c r="B17" s="48"/>
      <c r="C17" s="51" t="s">
        <v>149</v>
      </c>
      <c r="D17" s="58" t="s">
        <v>150</v>
      </c>
      <c r="E17" s="49"/>
      <c r="F17" s="49"/>
      <c r="G17" s="49"/>
      <c r="H17" s="49"/>
      <c r="I17" s="50"/>
      <c r="K17" t="str">
        <f>IF(D17&lt;&gt;"",CONCATENATE(C17,D17,";",CHAR(13),CHAR(10)),"")</f>
        <v xml:space="preserve">Background-color:grey;_x000D_
</v>
      </c>
      <c r="M17" s="125"/>
    </row>
    <row r="18" spans="2:13" ht="13.5" thickBot="1">
      <c r="B18" s="48"/>
      <c r="C18" s="18"/>
      <c r="D18" s="18"/>
      <c r="E18" s="49"/>
      <c r="F18" s="49"/>
      <c r="G18" s="49"/>
      <c r="H18" s="49"/>
      <c r="I18" s="50"/>
      <c r="M18" s="125"/>
    </row>
    <row r="19" spans="2:13" ht="13.5" thickBot="1">
      <c r="B19" s="48"/>
      <c r="C19" s="59" t="s">
        <v>151</v>
      </c>
      <c r="D19" s="58" t="s">
        <v>152</v>
      </c>
      <c r="E19" s="49"/>
      <c r="F19" s="49"/>
      <c r="G19" s="49"/>
      <c r="H19" s="49"/>
      <c r="I19" s="60" t="str">
        <f>IF(AND(D19="",D20="",D21=""),"",IF(OR(D19="",D20="",D21=""),"Fill in all 3 values",""))</f>
        <v/>
      </c>
      <c r="K19" t="str">
        <f>IF(OR(D19&lt;&gt;"",D20&lt;&gt;"",D21&lt;&gt;""),CONCATENATE("border:",D20,E20," ",D21," ",D19,";",CHAR(13),CHAR(10)),"")</f>
        <v xml:space="preserve">border:2px solid black;_x000D_
</v>
      </c>
      <c r="M19" s="125"/>
    </row>
    <row r="20" spans="2:13" ht="13.5" thickBot="1">
      <c r="B20" s="48"/>
      <c r="C20" s="51" t="s">
        <v>153</v>
      </c>
      <c r="D20" s="58">
        <v>2</v>
      </c>
      <c r="E20" s="61" t="s">
        <v>147</v>
      </c>
      <c r="F20" s="62"/>
      <c r="G20" s="49"/>
      <c r="H20" s="49"/>
      <c r="I20" s="50"/>
      <c r="M20" s="125"/>
    </row>
    <row r="21" spans="2:13" ht="13.5" thickBot="1">
      <c r="B21" s="48"/>
      <c r="C21" s="51" t="s">
        <v>154</v>
      </c>
      <c r="D21" s="58" t="s">
        <v>155</v>
      </c>
      <c r="E21" s="62"/>
      <c r="F21" s="62"/>
      <c r="G21" s="49"/>
      <c r="H21" s="49"/>
      <c r="I21" s="50"/>
      <c r="M21" s="125"/>
    </row>
    <row r="22" spans="2:13" ht="13.5" thickBot="1">
      <c r="B22" s="48"/>
      <c r="C22" s="18"/>
      <c r="D22" s="18"/>
      <c r="E22" s="62"/>
      <c r="F22" s="62"/>
      <c r="G22" s="49"/>
      <c r="H22" s="49"/>
      <c r="I22" s="50"/>
      <c r="M22" s="125"/>
    </row>
    <row r="23" spans="2:13" ht="13.5" thickBot="1">
      <c r="B23" s="48"/>
      <c r="C23" s="51" t="s">
        <v>156</v>
      </c>
      <c r="D23" s="63">
        <v>0.5</v>
      </c>
      <c r="E23" s="53" t="s">
        <v>145</v>
      </c>
      <c r="F23" s="53" t="s">
        <v>146</v>
      </c>
      <c r="G23" s="54"/>
      <c r="H23" s="55" t="s">
        <v>147</v>
      </c>
      <c r="I23" s="60" t="str">
        <f>IF(D23&lt;&gt;"",IF(G23&lt;&gt;"","ERROR Enter px OR %, not both",""),"")</f>
        <v/>
      </c>
      <c r="K23" t="str">
        <f>IF(OR(D23&lt;&gt;"",G23&lt;&gt;""),CONCATENATE(C23,IF(D23&lt;&gt;"",D23,""),IF(D23&lt;&gt;"",E23,""),IF(G23&lt;&gt;"",G23,""),IF(G23&lt;&gt;"",H23,""),";",CHAR(13),CHAR(10)),"")</f>
        <v xml:space="preserve">Padding:0.5%;_x000D_
</v>
      </c>
      <c r="M23" s="125"/>
    </row>
    <row r="24" spans="2:13" ht="13.5" thickBot="1">
      <c r="B24" s="48"/>
      <c r="C24" s="51" t="s">
        <v>157</v>
      </c>
      <c r="D24" s="52"/>
      <c r="E24" s="53" t="s">
        <v>145</v>
      </c>
      <c r="F24" s="53" t="s">
        <v>146</v>
      </c>
      <c r="G24" s="54"/>
      <c r="H24" s="55" t="s">
        <v>147</v>
      </c>
      <c r="I24" s="60" t="str">
        <f>IF(D24&lt;&gt;"",IF(G24&lt;&gt;"","ERROR Enter px OR %, not both",""),"")</f>
        <v/>
      </c>
      <c r="K24" t="str">
        <f>IF(OR(D24&lt;&gt;"",G24&lt;&gt;""),CONCATENATE(C24,IF(D24&lt;&gt;"",D24,""),IF(D24&lt;&gt;"",E24,""),IF(G24&lt;&gt;"",G24,""),IF(G24&lt;&gt;"",H24,""),";",CHAR(13),CHAR(10)),"")</f>
        <v/>
      </c>
      <c r="M24" s="125"/>
    </row>
    <row r="25" spans="2:13" ht="13.5" thickBot="1">
      <c r="B25" s="64"/>
      <c r="C25" s="65"/>
      <c r="D25" s="65"/>
      <c r="E25" s="66"/>
      <c r="F25" s="66"/>
      <c r="G25" s="66"/>
      <c r="H25" s="66"/>
      <c r="I25" s="67"/>
      <c r="K25" t="str">
        <f>CONCATENATE("}",CHAR(13),CHAR(10))</f>
        <v xml:space="preserve">}_x000D_
</v>
      </c>
      <c r="M25" s="125"/>
    </row>
    <row r="26" spans="2:13" ht="13.5" thickBot="1">
      <c r="C26" s="42"/>
    </row>
    <row r="27" spans="2:13" s="1" customFormat="1" ht="13.15" customHeight="1">
      <c r="B27" s="45" t="s">
        <v>158</v>
      </c>
      <c r="C27" s="13"/>
      <c r="D27" s="13"/>
      <c r="E27" s="46"/>
      <c r="F27" s="46"/>
      <c r="G27" s="46"/>
      <c r="H27" s="46"/>
      <c r="I27" s="47"/>
      <c r="K27" s="1" t="str">
        <f>".table-" &amp;Table!D10&amp;" {"&amp;CHAR(13)&amp;CHAR(10)</f>
        <v xml:space="preserve">.table-my-own-table {_x000D_
</v>
      </c>
      <c r="M27" s="125" t="str">
        <f>CONCATENATE(K27,K28,K29,K30,K32,K33,K34,K35,K36,K38)&amp;CONCATENATE(K39,K40,K41,K42)</f>
        <v xml:space="preserve">.table-my-own-table {_x000D_
float:left;_x000D_
Width:13.2857142857143%;_x000D_
Height:20px;_x000D_
background-color:white;_x000D_
color:black;_x000D_
text-align:center;_x000D_
margin:0.5%;_x000D_
Padding:10px;_x000D_
border:2px solid red;_x000D_
box-sizing:border-box;_x000D_
-moz-box-sizing:border-box;_x000D_
-webkit-box-sizing:border-box;_x000D_
}_x000D_
</v>
      </c>
    </row>
    <row r="28" spans="2:13" ht="13.5" thickBot="1">
      <c r="B28" s="48"/>
      <c r="C28" s="18"/>
      <c r="D28" s="18"/>
      <c r="E28" s="49"/>
      <c r="F28" s="49"/>
      <c r="G28" s="49"/>
      <c r="H28" s="49"/>
      <c r="I28" s="50"/>
      <c r="K28" s="68" t="str">
        <f>"float:left;"&amp;CHAR(13)&amp;CHAR(10)</f>
        <v xml:space="preserve">float:left;_x000D_
</v>
      </c>
      <c r="M28" s="125"/>
    </row>
    <row r="29" spans="2:13" ht="13.5" thickBot="1">
      <c r="B29" s="48"/>
      <c r="C29" s="51" t="s">
        <v>144</v>
      </c>
      <c r="D29" s="69">
        <f>IF(D14&lt;&gt;"",100/Table!D12-2*D35,"")</f>
        <v>13.285714285714286</v>
      </c>
      <c r="E29" s="70" t="s">
        <v>145</v>
      </c>
      <c r="F29" s="53" t="s">
        <v>146</v>
      </c>
      <c r="G29" s="71" t="str">
        <f>IF(G14&lt;&gt;"",G14/Table!D12-2*G35,"")</f>
        <v/>
      </c>
      <c r="H29" s="55" t="s">
        <v>147</v>
      </c>
      <c r="I29" s="56" t="s">
        <v>159</v>
      </c>
      <c r="K29" t="str">
        <f>CONCATENATE(C29,IF(D29&lt;&gt;"",D29,""),IF(D29&lt;&gt;"",E29,""),IF(G29&lt;&gt;"",G29,""),IF(G29&lt;&gt;"",H29,""),";",CHAR(13),CHAR(10))</f>
        <v xml:space="preserve">Width:13.2857142857143%;_x000D_
</v>
      </c>
      <c r="M29" s="125"/>
    </row>
    <row r="30" spans="2:13" ht="13.5" thickBot="1">
      <c r="B30" s="48"/>
      <c r="C30" s="51" t="s">
        <v>160</v>
      </c>
      <c r="D30" s="58">
        <v>20</v>
      </c>
      <c r="E30" s="55" t="s">
        <v>147</v>
      </c>
      <c r="F30" s="49"/>
      <c r="G30" s="49"/>
      <c r="H30" s="49"/>
      <c r="I30" s="50"/>
      <c r="K30" t="str">
        <f>IF(D30&lt;&gt;"",CONCATENATE(C30,D30,E30,";",CHAR(13),CHAR(10)),"")</f>
        <v xml:space="preserve">Height:20px;_x000D_
</v>
      </c>
      <c r="M30" s="125"/>
    </row>
    <row r="31" spans="2:13" ht="13.5" thickBot="1">
      <c r="B31" s="48"/>
      <c r="C31" s="18"/>
      <c r="D31" s="18"/>
      <c r="E31" s="49"/>
      <c r="F31" s="49"/>
      <c r="G31" s="49"/>
      <c r="H31" s="49"/>
      <c r="I31" s="50"/>
      <c r="M31" s="125"/>
    </row>
    <row r="32" spans="2:13" ht="13.5" thickBot="1">
      <c r="B32" s="48"/>
      <c r="C32" s="51" t="s">
        <v>161</v>
      </c>
      <c r="D32" s="58" t="s">
        <v>162</v>
      </c>
      <c r="E32" s="49"/>
      <c r="F32" s="49"/>
      <c r="G32" s="49"/>
      <c r="H32" s="49"/>
      <c r="I32" s="50"/>
      <c r="K32" t="str">
        <f>IF(D32&lt;&gt;"",CONCATENATE(C32,D32,";",CHAR(13),CHAR(10)),"")</f>
        <v xml:space="preserve">background-color:white;_x000D_
</v>
      </c>
      <c r="M32" s="125"/>
    </row>
    <row r="33" spans="2:13" ht="13.5" thickBot="1">
      <c r="B33" s="48"/>
      <c r="C33" s="51" t="s">
        <v>163</v>
      </c>
      <c r="D33" s="58" t="s">
        <v>152</v>
      </c>
      <c r="E33" s="49"/>
      <c r="F33" s="49"/>
      <c r="G33" s="49"/>
      <c r="H33" s="49"/>
      <c r="I33" s="50"/>
      <c r="K33" t="str">
        <f>IF(D33&lt;&gt;"",CONCATENATE("color:",D33,";",CHAR(13),CHAR(10)),"")</f>
        <v xml:space="preserve">color:black;_x000D_
</v>
      </c>
      <c r="M33" s="125"/>
    </row>
    <row r="34" spans="2:13" ht="13.5" thickBot="1">
      <c r="B34" s="48"/>
      <c r="C34" s="59" t="s">
        <v>164</v>
      </c>
      <c r="D34" s="58" t="s">
        <v>165</v>
      </c>
      <c r="E34" s="49"/>
      <c r="F34" s="49"/>
      <c r="G34" s="49"/>
      <c r="H34" s="49"/>
      <c r="I34" s="50"/>
      <c r="K34" t="str">
        <f>IF(D34&lt;&gt;"",CONCATENATE(C34,D34,";",CHAR(13),CHAR(10)),"")</f>
        <v xml:space="preserve">text-align:center;_x000D_
</v>
      </c>
      <c r="M34" s="125"/>
    </row>
    <row r="35" spans="2:13" ht="13.5" thickBot="1">
      <c r="B35" s="48"/>
      <c r="C35" s="51" t="s">
        <v>166</v>
      </c>
      <c r="D35" s="58">
        <v>0.5</v>
      </c>
      <c r="E35" s="70" t="s">
        <v>145</v>
      </c>
      <c r="F35" s="53" t="s">
        <v>146</v>
      </c>
      <c r="G35" s="54"/>
      <c r="H35" s="55" t="s">
        <v>147</v>
      </c>
      <c r="I35" s="56" t="str">
        <f>IF(AND(D35&lt;&gt;"",G29&lt;&gt;""),"Use px instead of %",IF(AND(G35&lt;&gt;"",D29&lt;&gt;""),"use % instead of px",""))</f>
        <v/>
      </c>
      <c r="K35" t="str">
        <f>IF(OR(D35&lt;&gt;"",G35&lt;&gt;""),CONCATENATE("margin:",IF(D35&lt;&gt;"",D35,""),IF(D35&lt;&gt;"",E35,""),IF(G35&lt;&gt;"",G35,""),IF(G35&lt;&gt;"",H35,""),";",CHAR(13),CHAR(10)),"")</f>
        <v xml:space="preserve">margin:0.5%;_x000D_
</v>
      </c>
      <c r="M35" s="125"/>
    </row>
    <row r="36" spans="2:13" ht="13.5" thickBot="1">
      <c r="B36" s="48"/>
      <c r="C36" s="51" t="s">
        <v>156</v>
      </c>
      <c r="D36" s="58"/>
      <c r="E36" s="70" t="s">
        <v>145</v>
      </c>
      <c r="F36" s="53" t="s">
        <v>146</v>
      </c>
      <c r="G36" s="54">
        <v>10</v>
      </c>
      <c r="H36" s="55" t="s">
        <v>147</v>
      </c>
      <c r="I36" s="56" t="str">
        <f>IF(D36&lt;&gt;"",IF(G36&lt;&gt;"","ERROR Enter px OR %, not both",""),"")</f>
        <v/>
      </c>
      <c r="K36" t="str">
        <f>IF(OR(D36&lt;&gt;"",G36&lt;&gt;""),CONCATENATE(C36,IF(D36&lt;&gt;"",D36,""),IF(D36&lt;&gt;"",E36,""),IF(G36&lt;&gt;"",G36,""),IF(G36&lt;&gt;"",H36,""),";",CHAR(13),CHAR(10)),"")</f>
        <v xml:space="preserve">Padding:10px;_x000D_
</v>
      </c>
      <c r="M36" s="125"/>
    </row>
    <row r="37" spans="2:13" ht="13.5" thickBot="1">
      <c r="B37" s="48"/>
      <c r="C37" s="18"/>
      <c r="D37" s="72"/>
      <c r="E37" s="49"/>
      <c r="F37" s="49"/>
      <c r="G37" s="49"/>
      <c r="H37" s="49"/>
      <c r="I37" s="50"/>
      <c r="M37" s="125"/>
    </row>
    <row r="38" spans="2:13" ht="13.5" thickBot="1">
      <c r="B38" s="48"/>
      <c r="C38" s="59" t="s">
        <v>151</v>
      </c>
      <c r="D38" s="58" t="s">
        <v>167</v>
      </c>
      <c r="E38" s="49"/>
      <c r="F38" s="49"/>
      <c r="G38" s="49"/>
      <c r="H38" s="49"/>
      <c r="I38" s="60" t="str">
        <f>IF(AND(D38="",D39="",D40=""),"",IF(OR(D38="",D39="",D40=""),"Fill in all 3 values",""))</f>
        <v/>
      </c>
      <c r="K38" t="str">
        <f>IF(OR(D38&lt;&gt;"",D39&lt;&gt;"",D40&lt;&gt;""),CONCATENATE("border:",D39,E39," ",D40," ",D38,";",CHAR(13),CHAR(10)),"")</f>
        <v xml:space="preserve">border:2px solid red;_x000D_
</v>
      </c>
      <c r="M38" s="125"/>
    </row>
    <row r="39" spans="2:13" ht="13.5" thickBot="1">
      <c r="B39" s="48"/>
      <c r="C39" s="51" t="s">
        <v>153</v>
      </c>
      <c r="D39" s="58">
        <v>2</v>
      </c>
      <c r="E39" s="61" t="s">
        <v>147</v>
      </c>
      <c r="F39" s="49"/>
      <c r="G39" s="49"/>
      <c r="H39" s="49"/>
      <c r="I39" s="130" t="str">
        <f>IF(OR(D38&lt;&gt;"",D39&lt;&gt;"",D40&lt;&gt;""),IF(AND(D35="",G35=""),"Only use with Cell Spacing, or else use Row and Col borders",""),"")</f>
        <v/>
      </c>
      <c r="K39" s="68" t="str">
        <f>"box-sizing:border-box;"&amp;CHAR(13)&amp;CHAR(10)</f>
        <v xml:space="preserve">box-sizing:border-box;_x000D_
</v>
      </c>
      <c r="M39" s="125"/>
    </row>
    <row r="40" spans="2:13" ht="13.5" thickBot="1">
      <c r="B40" s="48"/>
      <c r="C40" s="51" t="s">
        <v>154</v>
      </c>
      <c r="D40" s="58" t="s">
        <v>155</v>
      </c>
      <c r="E40" s="62"/>
      <c r="F40" s="49"/>
      <c r="G40" s="49"/>
      <c r="H40" s="49"/>
      <c r="I40" s="130"/>
      <c r="K40" s="68" t="str">
        <f>"-moz-box-sizing:border-box;"&amp;CHAR(13)&amp;CHAR(10)</f>
        <v xml:space="preserve">-moz-box-sizing:border-box;_x000D_
</v>
      </c>
      <c r="M40" s="125"/>
    </row>
    <row r="41" spans="2:13">
      <c r="B41" s="48"/>
      <c r="C41" s="18"/>
      <c r="D41" s="18"/>
      <c r="E41" s="62"/>
      <c r="F41" s="49"/>
      <c r="G41" s="49"/>
      <c r="H41" s="49"/>
      <c r="I41" s="50"/>
      <c r="K41" s="68" t="str">
        <f>"-webkit-box-sizing:border-box;"&amp;CHAR(13)&amp;CHAR(10)</f>
        <v xml:space="preserve">-webkit-box-sizing:border-box;_x000D_
</v>
      </c>
      <c r="M41" s="125"/>
    </row>
    <row r="42" spans="2:13" ht="13.5" thickBot="1">
      <c r="B42" s="64"/>
      <c r="C42" s="65"/>
      <c r="D42" s="65"/>
      <c r="E42" s="73"/>
      <c r="F42" s="66"/>
      <c r="G42" s="66"/>
      <c r="H42" s="66"/>
      <c r="I42" s="67"/>
      <c r="K42" s="68" t="str">
        <f>"}"&amp;CHAR(13)&amp;CHAR(10)</f>
        <v xml:space="preserve">}_x000D_
</v>
      </c>
      <c r="M42" s="125"/>
    </row>
    <row r="43" spans="2:13" ht="13.5" thickBot="1">
      <c r="C43" s="42"/>
    </row>
    <row r="44" spans="2:13" s="1" customFormat="1">
      <c r="B44" s="45" t="s">
        <v>168</v>
      </c>
      <c r="C44" s="13"/>
      <c r="D44" s="13"/>
      <c r="E44" s="46"/>
      <c r="F44" s="46"/>
      <c r="G44" s="46"/>
      <c r="H44" s="46"/>
      <c r="I44" s="47"/>
      <c r="K44" s="1" t="str">
        <f>"div[class*='col'] {"&amp;CHAR(13)&amp;CHAR(10)</f>
        <v xml:space="preserve">div[class*='col'] {_x000D_
</v>
      </c>
      <c r="M44" s="125" t="str">
        <f>CONCATENATE(K44,K46,K47,K48,K49,K50,K51)</f>
        <v xml:space="preserve">div[class*='col'] {_x000D_
}_x000D_
div[class*='c1 '] {_x000D_
clear:both;_x000D_
}_x000D_
</v>
      </c>
    </row>
    <row r="45" spans="2:13">
      <c r="B45" s="48"/>
      <c r="C45" s="18"/>
      <c r="D45" s="18"/>
      <c r="E45" s="49"/>
      <c r="F45" s="49"/>
      <c r="G45" s="49"/>
      <c r="H45" s="49"/>
      <c r="I45" s="50"/>
      <c r="M45" s="125"/>
    </row>
    <row r="46" spans="2:13" ht="13.5" thickBot="1">
      <c r="B46" s="48"/>
      <c r="C46" s="18" t="s">
        <v>169</v>
      </c>
      <c r="D46" s="18"/>
      <c r="E46" s="49"/>
      <c r="F46" s="49"/>
      <c r="G46" s="49"/>
      <c r="H46" s="49"/>
      <c r="I46" s="50"/>
      <c r="K46" t="str">
        <f>IF(OR(D47&lt;&gt;"",D48&lt;&gt;"",D49&lt;&gt;""),CONCATENATE("border-right:",D48,E48," ",D49," ",D47,";",CHAR(13),CHAR(10)),"")</f>
        <v/>
      </c>
      <c r="M46" s="125"/>
    </row>
    <row r="47" spans="2:13" ht="13.5" thickBot="1">
      <c r="B47" s="48"/>
      <c r="C47" s="59" t="s">
        <v>151</v>
      </c>
      <c r="D47" s="58"/>
      <c r="E47" s="49"/>
      <c r="F47" s="49"/>
      <c r="G47" s="49"/>
      <c r="H47" s="49"/>
      <c r="I47" s="60" t="str">
        <f>IF(AND(D47="",D48="",D49=""),"",IF(OR(D47="",D48="",D49=""),"Fill in all 3 values",""))</f>
        <v/>
      </c>
      <c r="K47" s="68" t="str">
        <f>"}"&amp;CHAR(13)&amp;CHAR(10)</f>
        <v xml:space="preserve">}_x000D_
</v>
      </c>
      <c r="M47" s="125"/>
    </row>
    <row r="48" spans="2:13" ht="13.5" thickBot="1">
      <c r="B48" s="48"/>
      <c r="C48" s="51" t="s">
        <v>153</v>
      </c>
      <c r="D48" s="58"/>
      <c r="E48" s="61" t="s">
        <v>147</v>
      </c>
      <c r="F48" s="49"/>
      <c r="G48" s="49"/>
      <c r="H48" s="49"/>
      <c r="I48" s="50"/>
      <c r="K48" t="str">
        <f>"div[class*='c1 '] {"&amp;CHAR(13)&amp;CHAR(10)</f>
        <v xml:space="preserve">div[class*='c1 '] {_x000D_
</v>
      </c>
      <c r="M48" s="125"/>
    </row>
    <row r="49" spans="2:13" ht="13.5" thickBot="1">
      <c r="B49" s="48"/>
      <c r="C49" s="51" t="s">
        <v>154</v>
      </c>
      <c r="D49" s="58"/>
      <c r="E49" s="62"/>
      <c r="F49" s="49"/>
      <c r="G49" s="49"/>
      <c r="H49" s="49"/>
      <c r="I49" s="50"/>
      <c r="K49" t="str">
        <f>"clear:both;"&amp;CHAR(13)&amp;CHAR(10)</f>
        <v xml:space="preserve">clear:both;_x000D_
</v>
      </c>
      <c r="M49" s="125"/>
    </row>
    <row r="50" spans="2:13">
      <c r="B50" s="48"/>
      <c r="C50" s="18"/>
      <c r="D50" s="18"/>
      <c r="E50" s="49"/>
      <c r="F50" s="49"/>
      <c r="G50" s="49"/>
      <c r="H50" s="49"/>
      <c r="I50" s="50"/>
      <c r="K50" t="str">
        <f>IF(OR(D47&lt;&gt;"",D48&lt;&gt;"",D49&lt;&gt;""),CONCATENATE("border-left:",D48,E48," ",D49," ",D47,";",CHAR(13),CHAR(10)),"")</f>
        <v/>
      </c>
      <c r="M50" s="125"/>
    </row>
    <row r="51" spans="2:13" ht="13.5" thickBot="1">
      <c r="B51" s="64"/>
      <c r="C51" s="65"/>
      <c r="D51" s="65"/>
      <c r="E51" s="66"/>
      <c r="F51" s="66"/>
      <c r="G51" s="66"/>
      <c r="H51" s="66"/>
      <c r="I51" s="67"/>
      <c r="K51" s="68" t="str">
        <f>"}"&amp;CHAR(13)&amp;CHAR(10)</f>
        <v xml:space="preserve">}_x000D_
</v>
      </c>
      <c r="M51" s="125"/>
    </row>
    <row r="52" spans="2:13" ht="13.5" thickBot="1">
      <c r="C52" s="42"/>
    </row>
    <row r="53" spans="2:13" s="1" customFormat="1">
      <c r="B53" s="45" t="s">
        <v>170</v>
      </c>
      <c r="C53" s="13"/>
      <c r="D53" s="13"/>
      <c r="E53" s="46"/>
      <c r="F53" s="46"/>
      <c r="G53" s="46"/>
      <c r="H53" s="46"/>
      <c r="I53" s="47"/>
      <c r="K53" s="1" t="str">
        <f>".col-odd {"&amp;CHAR(13)&amp;CHAR(10)</f>
        <v xml:space="preserve">.col-odd {_x000D_
</v>
      </c>
      <c r="M53" s="129" t="str">
        <f>CONCATENATE(K53,K55,K56,K57,K58)</f>
        <v xml:space="preserve">.col-odd {_x000D_
background-color:yellow;_x000D_
}_x000D_
</v>
      </c>
    </row>
    <row r="54" spans="2:13" ht="13.5" thickBot="1">
      <c r="B54" s="48"/>
      <c r="C54" s="18"/>
      <c r="D54" s="18"/>
      <c r="E54" s="49"/>
      <c r="F54" s="49"/>
      <c r="G54" s="49"/>
      <c r="H54" s="49"/>
      <c r="I54" s="50"/>
      <c r="M54" s="129"/>
    </row>
    <row r="55" spans="2:13" ht="13.5" thickBot="1">
      <c r="B55" s="48"/>
      <c r="C55" s="51" t="s">
        <v>149</v>
      </c>
      <c r="D55" s="58" t="s">
        <v>171</v>
      </c>
      <c r="E55" s="49"/>
      <c r="F55" s="49"/>
      <c r="G55" s="49"/>
      <c r="H55" s="49"/>
      <c r="I55" s="50"/>
      <c r="K55" t="str">
        <f>IF(D55&lt;&gt;"",CONCATENATE("background-color:",D55,";",CHAR(13),CHAR(10)),"")</f>
        <v xml:space="preserve">background-color:yellow;_x000D_
</v>
      </c>
      <c r="M55" s="129"/>
    </row>
    <row r="56" spans="2:13" ht="13.5" thickBot="1">
      <c r="B56" s="48"/>
      <c r="C56" s="51" t="s">
        <v>172</v>
      </c>
      <c r="D56" s="58"/>
      <c r="E56" s="49"/>
      <c r="F56" s="49"/>
      <c r="G56" s="49"/>
      <c r="H56" s="49"/>
      <c r="I56" s="50"/>
      <c r="K56" t="str">
        <f>IF(D56&lt;&gt;"",CONCATENATE("color:",D56,";",CHAR(13),CHAR(10)),"")</f>
        <v/>
      </c>
      <c r="M56" s="129"/>
    </row>
    <row r="57" spans="2:13" ht="13.5" thickBot="1">
      <c r="B57" s="48"/>
      <c r="C57" s="51" t="s">
        <v>173</v>
      </c>
      <c r="D57" s="58"/>
      <c r="E57" s="49"/>
      <c r="F57" s="49"/>
      <c r="G57" s="49"/>
      <c r="H57" s="49"/>
      <c r="I57" s="50"/>
      <c r="K57" t="str">
        <f>IF(D57&lt;&gt;"",CONCATENATE("text-align:",D57,";",CHAR(13),CHAR(10)),"")</f>
        <v/>
      </c>
      <c r="M57" s="129"/>
    </row>
    <row r="58" spans="2:13" ht="13.5" thickBot="1">
      <c r="B58" s="64"/>
      <c r="C58" s="65"/>
      <c r="D58" s="65"/>
      <c r="E58" s="66"/>
      <c r="F58" s="66"/>
      <c r="G58" s="66"/>
      <c r="H58" s="66"/>
      <c r="I58" s="67"/>
      <c r="K58" s="68" t="str">
        <f>"}"&amp;CHAR(13)&amp;CHAR(10)</f>
        <v xml:space="preserve">}_x000D_
</v>
      </c>
      <c r="M58" s="129"/>
    </row>
    <row r="59" spans="2:13" ht="13.5" thickBot="1">
      <c r="C59" s="42"/>
    </row>
    <row r="60" spans="2:13" s="1" customFormat="1">
      <c r="B60" s="45" t="s">
        <v>174</v>
      </c>
      <c r="C60" s="13"/>
      <c r="D60" s="13"/>
      <c r="E60" s="46"/>
      <c r="F60" s="46"/>
      <c r="G60" s="46"/>
      <c r="H60" s="46"/>
      <c r="I60" s="47"/>
      <c r="K60" s="1" t="str">
        <f>".col-eve {"&amp;CHAR(13)&amp;CHAR(10)</f>
        <v xml:space="preserve">.col-eve {_x000D_
</v>
      </c>
      <c r="M60" s="129" t="str">
        <f>CONCATENATE(K60,K62,K63,K64,K65)</f>
        <v xml:space="preserve">.col-eve {_x000D_
background-color:teal;_x000D_
}_x000D_
</v>
      </c>
    </row>
    <row r="61" spans="2:13" ht="13.5" thickBot="1">
      <c r="B61" s="48"/>
      <c r="C61" s="18"/>
      <c r="D61" s="18"/>
      <c r="E61" s="49"/>
      <c r="F61" s="49"/>
      <c r="G61" s="49"/>
      <c r="H61" s="49"/>
      <c r="I61" s="50"/>
      <c r="M61" s="129"/>
    </row>
    <row r="62" spans="2:13" ht="13.5" thickBot="1">
      <c r="B62" s="48"/>
      <c r="C62" s="51" t="s">
        <v>149</v>
      </c>
      <c r="D62" s="58" t="s">
        <v>175</v>
      </c>
      <c r="E62" s="49"/>
      <c r="F62" s="49"/>
      <c r="G62" s="49"/>
      <c r="H62" s="49"/>
      <c r="I62" s="50"/>
      <c r="K62" t="str">
        <f>IF(D62&lt;&gt;"",CONCATENATE("background-color:",D62,";",CHAR(13),CHAR(10)),"")</f>
        <v xml:space="preserve">background-color:teal;_x000D_
</v>
      </c>
      <c r="M62" s="129"/>
    </row>
    <row r="63" spans="2:13" ht="13.5" thickBot="1">
      <c r="B63" s="48"/>
      <c r="C63" s="51" t="s">
        <v>172</v>
      </c>
      <c r="D63" s="58"/>
      <c r="E63" s="49"/>
      <c r="F63" s="49"/>
      <c r="G63" s="49"/>
      <c r="H63" s="49"/>
      <c r="I63" s="50"/>
      <c r="K63" t="str">
        <f>IF(D63&lt;&gt;"",CONCATENATE("color:",D63,";",CHAR(13),CHAR(10)),"")</f>
        <v/>
      </c>
      <c r="M63" s="129"/>
    </row>
    <row r="64" spans="2:13" ht="13.5" thickBot="1">
      <c r="B64" s="48"/>
      <c r="C64" s="51" t="s">
        <v>173</v>
      </c>
      <c r="D64" s="58"/>
      <c r="E64" s="49"/>
      <c r="F64" s="49"/>
      <c r="G64" s="49"/>
      <c r="H64" s="49"/>
      <c r="I64" s="50"/>
      <c r="K64" t="str">
        <f>IF(D64&lt;&gt;"",CONCATENATE("text-align:",D64,";",CHAR(13),CHAR(10)),"")</f>
        <v/>
      </c>
      <c r="M64" s="129"/>
    </row>
    <row r="65" spans="2:13" ht="13.5" thickBot="1">
      <c r="B65" s="64"/>
      <c r="C65" s="65"/>
      <c r="D65" s="65"/>
      <c r="E65" s="66"/>
      <c r="F65" s="66"/>
      <c r="G65" s="66"/>
      <c r="H65" s="66"/>
      <c r="I65" s="67"/>
      <c r="K65" s="68" t="str">
        <f>"}"&amp;CHAR(13)&amp;CHAR(10)</f>
        <v xml:space="preserve">}_x000D_
</v>
      </c>
      <c r="M65" s="129"/>
    </row>
    <row r="66" spans="2:13" ht="13.5" thickBot="1">
      <c r="C66" s="42"/>
    </row>
    <row r="67" spans="2:13" s="1" customFormat="1" ht="13.15" customHeight="1">
      <c r="B67" s="45" t="s">
        <v>176</v>
      </c>
      <c r="C67" s="13"/>
      <c r="D67" s="13"/>
      <c r="E67" s="46"/>
      <c r="F67" s="46"/>
      <c r="G67" s="46"/>
      <c r="H67" s="46"/>
      <c r="I67" s="47"/>
      <c r="K67" s="1" t="str">
        <f>"div[class*='row'] {"&amp;CHAR(13)&amp;CHAR(10)</f>
        <v xml:space="preserve">div[class*='row'] {_x000D_
</v>
      </c>
      <c r="M67" s="125" t="str">
        <f>CONCATENATE(K67,K69,K70,K71,K72,K73)</f>
        <v xml:space="preserve">div[class*='row'] {_x000D_
}_x000D_
.my-own-table-footer {_x000D_
}_x000D_
</v>
      </c>
    </row>
    <row r="68" spans="2:13">
      <c r="B68" s="48"/>
      <c r="C68" s="18"/>
      <c r="D68" s="18"/>
      <c r="E68" s="49"/>
      <c r="F68" s="49"/>
      <c r="G68" s="49"/>
      <c r="H68" s="49"/>
      <c r="I68" s="50"/>
      <c r="M68" s="125"/>
    </row>
    <row r="69" spans="2:13" ht="13.5" thickBot="1">
      <c r="B69" s="48"/>
      <c r="C69" s="18" t="s">
        <v>177</v>
      </c>
      <c r="D69" s="18"/>
      <c r="E69" s="49"/>
      <c r="F69" s="49"/>
      <c r="G69" s="49"/>
      <c r="H69" s="49"/>
      <c r="I69" s="50"/>
      <c r="K69" t="str">
        <f>IF(OR(D70&lt;&gt;"",D71&lt;&gt;"",D72&lt;&gt;""),CONCATENATE("border-top:",D71,E71," ",D72," ",D70,";",CHAR(13),CHAR(10)),"")</f>
        <v/>
      </c>
      <c r="M69" s="125"/>
    </row>
    <row r="70" spans="2:13" ht="13.5" thickBot="1">
      <c r="B70" s="48"/>
      <c r="C70" s="59" t="s">
        <v>151</v>
      </c>
      <c r="D70" s="58"/>
      <c r="E70" s="49"/>
      <c r="F70" s="49"/>
      <c r="G70" s="49"/>
      <c r="H70" s="49"/>
      <c r="I70" s="60" t="str">
        <f>IF(AND(D70="",D71="",D72=""),"",IF(OR(D70="",D71="",D72=""),"Fill in all 3 values",""))</f>
        <v/>
      </c>
      <c r="K70" s="68" t="str">
        <f>"}"&amp;CHAR(13)&amp;CHAR(10)</f>
        <v xml:space="preserve">}_x000D_
</v>
      </c>
      <c r="M70" s="125"/>
    </row>
    <row r="71" spans="2:13" ht="13.5" thickBot="1">
      <c r="B71" s="48"/>
      <c r="C71" s="51" t="s">
        <v>153</v>
      </c>
      <c r="D71" s="58"/>
      <c r="E71" s="61" t="s">
        <v>147</v>
      </c>
      <c r="F71" s="49"/>
      <c r="G71" s="49"/>
      <c r="H71" s="49"/>
      <c r="I71" s="50"/>
      <c r="K71" t="str">
        <f>"."&amp;Table!D10&amp;"-footer {"&amp;CHAR(13)&amp;CHAR(10)</f>
        <v xml:space="preserve">.my-own-table-footer {_x000D_
</v>
      </c>
      <c r="M71" s="125"/>
    </row>
    <row r="72" spans="2:13" ht="13.5" thickBot="1">
      <c r="B72" s="48"/>
      <c r="C72" s="51" t="s">
        <v>154</v>
      </c>
      <c r="D72" s="58"/>
      <c r="E72" s="62"/>
      <c r="F72" s="49"/>
      <c r="G72" s="49"/>
      <c r="H72" s="49"/>
      <c r="I72" s="50"/>
      <c r="K72" t="str">
        <f>IF(OR(D70&lt;&gt;"",D71&lt;&gt;"",D72&lt;&gt;""),CONCATENATE("border-bottom:",D71,E71," ",D72," ",D70,";",CHAR(13),CHAR(10)),"")</f>
        <v/>
      </c>
      <c r="M72" s="125"/>
    </row>
    <row r="73" spans="2:13" ht="13.5" thickBot="1">
      <c r="B73" s="64"/>
      <c r="C73" s="65"/>
      <c r="D73" s="65"/>
      <c r="E73" s="73"/>
      <c r="F73" s="66"/>
      <c r="G73" s="66"/>
      <c r="H73" s="66"/>
      <c r="I73" s="67"/>
      <c r="K73" s="68" t="str">
        <f>"}"&amp;CHAR(13)&amp;CHAR(10)</f>
        <v xml:space="preserve">}_x000D_
</v>
      </c>
      <c r="M73" s="125"/>
    </row>
    <row r="74" spans="2:13" ht="13.5" thickBot="1">
      <c r="C74" s="42"/>
      <c r="E74" s="43"/>
      <c r="M74" s="74"/>
    </row>
    <row r="75" spans="2:13" s="1" customFormat="1">
      <c r="B75" s="45" t="s">
        <v>178</v>
      </c>
      <c r="C75" s="13"/>
      <c r="D75" s="13"/>
      <c r="E75" s="46"/>
      <c r="F75" s="46"/>
      <c r="G75" s="46"/>
      <c r="H75" s="46"/>
      <c r="I75" s="47"/>
      <c r="K75" s="1" t="str">
        <f>".row-odd {"&amp;CHAR(13)&amp;CHAR(10)</f>
        <v xml:space="preserve">.row-odd {_x000D_
</v>
      </c>
      <c r="L75"/>
      <c r="M75" s="125" t="str">
        <f>CONCATENATE(K75,K77,K79,K80,K81,K82)</f>
        <v xml:space="preserve">.row-odd {_x000D_
Height:70px;_x000D_
}_x000D_
</v>
      </c>
    </row>
    <row r="76" spans="2:13" ht="13.5" thickBot="1">
      <c r="B76" s="48"/>
      <c r="C76" s="18"/>
      <c r="D76" s="18"/>
      <c r="E76" s="49"/>
      <c r="F76" s="49"/>
      <c r="G76" s="49"/>
      <c r="H76" s="49"/>
      <c r="I76" s="50"/>
      <c r="M76" s="125"/>
    </row>
    <row r="77" spans="2:13" ht="13.5" thickBot="1">
      <c r="B77" s="48"/>
      <c r="C77" s="51" t="s">
        <v>160</v>
      </c>
      <c r="D77" s="52">
        <v>70</v>
      </c>
      <c r="E77" s="55" t="s">
        <v>147</v>
      </c>
      <c r="F77" s="49"/>
      <c r="G77" s="49"/>
      <c r="H77" s="49"/>
      <c r="I77" s="50"/>
      <c r="K77" t="str">
        <f>IF(D77&lt;&gt;"",CONCATENATE(C77,D77,E77,";",CHAR(13),CHAR(10)),"")</f>
        <v xml:space="preserve">Height:70px;_x000D_
</v>
      </c>
      <c r="M77" s="125"/>
    </row>
    <row r="78" spans="2:13" ht="13.5" thickBot="1">
      <c r="B78" s="48"/>
      <c r="C78" s="18"/>
      <c r="D78" s="18"/>
      <c r="E78" s="49"/>
      <c r="F78" s="49"/>
      <c r="G78" s="49"/>
      <c r="H78" s="49"/>
      <c r="I78" s="50"/>
      <c r="M78" s="125"/>
    </row>
    <row r="79" spans="2:13" ht="13.5" thickBot="1">
      <c r="B79" s="48"/>
      <c r="C79" s="51" t="s">
        <v>149</v>
      </c>
      <c r="D79" s="58"/>
      <c r="E79" s="55"/>
      <c r="F79" s="49"/>
      <c r="G79" s="49"/>
      <c r="H79" s="49"/>
      <c r="I79" s="50"/>
      <c r="K79" t="str">
        <f>IF(D79&lt;&gt;"",CONCATENATE("background-color:",D79,";",CHAR(13),CHAR(10)),"")</f>
        <v/>
      </c>
      <c r="M79" s="125"/>
    </row>
    <row r="80" spans="2:13" ht="13.5" thickBot="1">
      <c r="B80" s="48"/>
      <c r="C80" s="51" t="s">
        <v>172</v>
      </c>
      <c r="D80" s="58"/>
      <c r="E80" s="55"/>
      <c r="F80" s="49"/>
      <c r="G80" s="49"/>
      <c r="H80" s="49"/>
      <c r="I80" s="50"/>
      <c r="K80" t="str">
        <f>IF(D80&lt;&gt;"",CONCATENATE("color:",D80,";",CHAR(13),CHAR(10)),"")</f>
        <v/>
      </c>
      <c r="M80" s="125"/>
    </row>
    <row r="81" spans="2:13" ht="13.5" thickBot="1">
      <c r="B81" s="48"/>
      <c r="C81" s="51" t="s">
        <v>173</v>
      </c>
      <c r="D81" s="58"/>
      <c r="E81" s="55"/>
      <c r="F81" s="49"/>
      <c r="G81" s="49"/>
      <c r="H81" s="49"/>
      <c r="I81" s="50"/>
      <c r="K81" t="str">
        <f>IF(D81&lt;&gt;"",CONCATENATE("text-align:",D81,";",CHAR(13),CHAR(10)),"")</f>
        <v/>
      </c>
      <c r="M81" s="125"/>
    </row>
    <row r="82" spans="2:13" ht="13.5" thickBot="1">
      <c r="B82" s="64"/>
      <c r="C82" s="65"/>
      <c r="D82" s="65"/>
      <c r="E82" s="66"/>
      <c r="F82" s="66"/>
      <c r="G82" s="66"/>
      <c r="H82" s="66"/>
      <c r="I82" s="67"/>
      <c r="K82" s="68" t="str">
        <f>"}"&amp;CHAR(13)&amp;CHAR(10)</f>
        <v xml:space="preserve">}_x000D_
</v>
      </c>
      <c r="M82" s="125"/>
    </row>
    <row r="83" spans="2:13" ht="13.5" thickBot="1">
      <c r="C83" s="42"/>
    </row>
    <row r="84" spans="2:13" s="1" customFormat="1">
      <c r="B84" s="45" t="s">
        <v>179</v>
      </c>
      <c r="C84" s="13"/>
      <c r="D84" s="13"/>
      <c r="E84" s="46"/>
      <c r="F84" s="46"/>
      <c r="G84" s="46"/>
      <c r="H84" s="46"/>
      <c r="I84" s="47"/>
      <c r="K84" s="1" t="str">
        <f>".row-eve {"&amp;CHAR(13)&amp;CHAR(10)</f>
        <v xml:space="preserve">.row-eve {_x000D_
</v>
      </c>
      <c r="L84"/>
      <c r="M84" s="125" t="str">
        <f>CONCATENATE(K84,K86,K88,K89,K90,K91)</f>
        <v xml:space="preserve">.row-eve {_x000D_
Height:150px;_x000D_
}_x000D_
</v>
      </c>
    </row>
    <row r="85" spans="2:13" ht="13.5" thickBot="1">
      <c r="B85" s="48"/>
      <c r="C85" s="18"/>
      <c r="D85" s="18"/>
      <c r="E85" s="49"/>
      <c r="F85" s="49"/>
      <c r="G85" s="49"/>
      <c r="H85" s="49"/>
      <c r="I85" s="50"/>
      <c r="M85" s="125"/>
    </row>
    <row r="86" spans="2:13" ht="13.5" thickBot="1">
      <c r="B86" s="48"/>
      <c r="C86" s="51" t="s">
        <v>160</v>
      </c>
      <c r="D86" s="52">
        <v>150</v>
      </c>
      <c r="E86" s="55" t="s">
        <v>147</v>
      </c>
      <c r="F86" s="49"/>
      <c r="G86" s="49"/>
      <c r="H86" s="49"/>
      <c r="I86" s="50"/>
      <c r="K86" t="str">
        <f>IF(D86&lt;&gt;"",CONCATENATE(C86,D86,E86,";",CHAR(13),CHAR(10)),"")</f>
        <v xml:space="preserve">Height:150px;_x000D_
</v>
      </c>
      <c r="M86" s="125"/>
    </row>
    <row r="87" spans="2:13" ht="13.5" thickBot="1">
      <c r="B87" s="48"/>
      <c r="C87" s="18"/>
      <c r="D87" s="18"/>
      <c r="E87" s="49"/>
      <c r="F87" s="49"/>
      <c r="G87" s="49"/>
      <c r="H87" s="49"/>
      <c r="I87" s="50"/>
      <c r="M87" s="125"/>
    </row>
    <row r="88" spans="2:13" ht="13.5" thickBot="1">
      <c r="B88" s="48"/>
      <c r="C88" s="51" t="s">
        <v>149</v>
      </c>
      <c r="D88" s="58"/>
      <c r="E88" s="49"/>
      <c r="F88" s="49"/>
      <c r="G88" s="49"/>
      <c r="H88" s="49"/>
      <c r="I88" s="50"/>
      <c r="K88" t="str">
        <f>IF(D88&lt;&gt;"",CONCATENATE("background-color:",D88,";",CHAR(13),CHAR(10)),"")</f>
        <v/>
      </c>
      <c r="M88" s="125"/>
    </row>
    <row r="89" spans="2:13" ht="13.5" thickBot="1">
      <c r="B89" s="48"/>
      <c r="C89" s="51" t="s">
        <v>172</v>
      </c>
      <c r="D89" s="58"/>
      <c r="E89" s="49"/>
      <c r="F89" s="49"/>
      <c r="G89" s="49"/>
      <c r="H89" s="49"/>
      <c r="I89" s="50"/>
      <c r="K89" t="str">
        <f>IF(D89&lt;&gt;"",CONCATENATE("color:",D89,";",CHAR(13),CHAR(10)),"")</f>
        <v/>
      </c>
      <c r="M89" s="125"/>
    </row>
    <row r="90" spans="2:13" ht="13.5" thickBot="1">
      <c r="B90" s="48"/>
      <c r="C90" s="51" t="s">
        <v>173</v>
      </c>
      <c r="D90" s="58"/>
      <c r="E90" s="49"/>
      <c r="F90" s="49"/>
      <c r="G90" s="49"/>
      <c r="H90" s="49"/>
      <c r="I90" s="50"/>
      <c r="K90" t="str">
        <f>IF(D90&lt;&gt;"",CONCATENATE("text-align:",D90,";",CHAR(13),CHAR(10)),"")</f>
        <v/>
      </c>
      <c r="M90" s="125"/>
    </row>
    <row r="91" spans="2:13" ht="13.5" thickBot="1">
      <c r="B91" s="64"/>
      <c r="C91" s="65"/>
      <c r="D91" s="65"/>
      <c r="E91" s="66"/>
      <c r="F91" s="66"/>
      <c r="G91" s="66"/>
      <c r="H91" s="66"/>
      <c r="I91" s="67"/>
      <c r="K91" s="68" t="str">
        <f>"}"&amp;CHAR(13)&amp;CHAR(10)</f>
        <v xml:space="preserve">}_x000D_
</v>
      </c>
      <c r="M91" s="125"/>
    </row>
    <row r="92" spans="2:13" ht="13.5" thickBot="1">
      <c r="C92" s="42"/>
    </row>
    <row r="93" spans="2:13">
      <c r="B93" s="45" t="s">
        <v>180</v>
      </c>
      <c r="C93" s="13"/>
      <c r="D93" s="13"/>
      <c r="E93" s="46"/>
      <c r="F93" s="46"/>
      <c r="G93" s="46"/>
      <c r="H93" s="46"/>
      <c r="I93" s="47"/>
      <c r="J93" s="1"/>
      <c r="K93" s="1" t="str">
        <f>"."&amp;Table!D10&amp;"-header {"&amp;CHAR(13)&amp;CHAR(10)</f>
        <v xml:space="preserve">.my-own-table-header {_x000D_
</v>
      </c>
      <c r="M93" s="125" t="str">
        <f>CONCATENATE(K93,K95,K97,K98,K99,K100)</f>
        <v xml:space="preserve">.my-own-table-header {_x000D_
Height:70px;_x000D_
background-color:white;_x000D_
}_x000D_
</v>
      </c>
    </row>
    <row r="94" spans="2:13" ht="13.5" thickBot="1">
      <c r="B94" s="48"/>
      <c r="C94" s="18"/>
      <c r="D94" s="18"/>
      <c r="E94" s="49"/>
      <c r="F94" s="49"/>
      <c r="G94" s="49"/>
      <c r="H94" s="49"/>
      <c r="I94" s="50"/>
      <c r="M94" s="125"/>
    </row>
    <row r="95" spans="2:13" ht="13.5" thickBot="1">
      <c r="B95" s="48"/>
      <c r="C95" s="51" t="s">
        <v>160</v>
      </c>
      <c r="D95" s="52">
        <v>70</v>
      </c>
      <c r="E95" s="55" t="s">
        <v>147</v>
      </c>
      <c r="F95" s="49"/>
      <c r="G95" s="49"/>
      <c r="H95" s="49"/>
      <c r="I95" s="50"/>
      <c r="K95" t="str">
        <f>IF(D95&lt;&gt;"",CONCATENATE(C95,D95,E95,";",CHAR(13),CHAR(10)),"")</f>
        <v xml:space="preserve">Height:70px;_x000D_
</v>
      </c>
      <c r="M95" s="125"/>
    </row>
    <row r="96" spans="2:13" ht="13.5" thickBot="1">
      <c r="B96" s="48"/>
      <c r="C96" s="18"/>
      <c r="D96" s="18"/>
      <c r="E96" s="49"/>
      <c r="F96" s="49"/>
      <c r="G96" s="49"/>
      <c r="H96" s="49"/>
      <c r="I96" s="50"/>
      <c r="M96" s="125"/>
    </row>
    <row r="97" spans="2:13" ht="13.5" thickBot="1">
      <c r="B97" s="48"/>
      <c r="C97" s="51" t="s">
        <v>149</v>
      </c>
      <c r="D97" s="58" t="s">
        <v>162</v>
      </c>
      <c r="E97" s="49"/>
      <c r="F97" s="49"/>
      <c r="G97" s="49"/>
      <c r="H97" s="49"/>
      <c r="I97" s="50"/>
      <c r="K97" t="str">
        <f>IF(D97&lt;&gt;"",CONCATENATE("background-color:",D97,";",CHAR(13),CHAR(10)),"")</f>
        <v xml:space="preserve">background-color:white;_x000D_
</v>
      </c>
      <c r="M97" s="125"/>
    </row>
    <row r="98" spans="2:13" ht="13.5" thickBot="1">
      <c r="B98" s="48"/>
      <c r="C98" s="51" t="s">
        <v>172</v>
      </c>
      <c r="D98" s="58"/>
      <c r="E98" s="49"/>
      <c r="F98" s="49"/>
      <c r="G98" s="49"/>
      <c r="H98" s="49"/>
      <c r="I98" s="50"/>
      <c r="K98" t="str">
        <f>IF(D98&lt;&gt;"",CONCATENATE("color:",D98,";",CHAR(13),CHAR(10)),"")</f>
        <v/>
      </c>
      <c r="M98" s="125"/>
    </row>
    <row r="99" spans="2:13" ht="13.5" thickBot="1">
      <c r="B99" s="48"/>
      <c r="C99" s="51" t="s">
        <v>173</v>
      </c>
      <c r="D99" s="58"/>
      <c r="E99" s="49"/>
      <c r="F99" s="49"/>
      <c r="G99" s="49"/>
      <c r="H99" s="49"/>
      <c r="I99" s="50"/>
      <c r="K99" t="str">
        <f>IF(D99&lt;&gt;"",CONCATENATE("text-align:",D99,";",CHAR(13),CHAR(10)),"")</f>
        <v/>
      </c>
      <c r="M99" s="125"/>
    </row>
    <row r="100" spans="2:13" ht="13.5" thickBot="1">
      <c r="B100" s="64"/>
      <c r="C100" s="65"/>
      <c r="D100" s="65"/>
      <c r="E100" s="66"/>
      <c r="F100" s="66"/>
      <c r="G100" s="66"/>
      <c r="H100" s="66"/>
      <c r="I100" s="67"/>
      <c r="K100" s="68" t="str">
        <f>"}"&amp;CHAR(13)&amp;CHAR(10)</f>
        <v xml:space="preserve">}_x000D_
</v>
      </c>
      <c r="M100" s="125"/>
    </row>
    <row r="101" spans="2:13" ht="13.5" thickBot="1">
      <c r="C101" s="42"/>
    </row>
    <row r="102" spans="2:13">
      <c r="B102" s="45" t="s">
        <v>181</v>
      </c>
      <c r="C102" s="13"/>
      <c r="D102" s="13"/>
      <c r="E102" s="46"/>
      <c r="F102" s="46"/>
      <c r="G102" s="46"/>
      <c r="H102" s="46"/>
      <c r="I102" s="47"/>
      <c r="J102" s="1"/>
      <c r="K102" s="1" t="str">
        <f>"."&amp;Table!D10&amp;"-footer {"&amp;CHAR(13)&amp;CHAR(10)</f>
        <v xml:space="preserve">.my-own-table-footer {_x000D_
</v>
      </c>
      <c r="M102" s="125" t="str">
        <f>CONCATENATE(K102,K104,K106,K107,K108,K109)</f>
        <v xml:space="preserve">.my-own-table-footer {_x000D_
Height:120px;_x000D_
background-color:grey;_x000D_
}_x000D_
</v>
      </c>
    </row>
    <row r="103" spans="2:13" ht="13.5" thickBot="1">
      <c r="B103" s="48"/>
      <c r="C103" s="18"/>
      <c r="D103" s="18"/>
      <c r="E103" s="49"/>
      <c r="F103" s="49"/>
      <c r="G103" s="49"/>
      <c r="H103" s="49"/>
      <c r="I103" s="50"/>
      <c r="M103" s="125"/>
    </row>
    <row r="104" spans="2:13" ht="13.5" thickBot="1">
      <c r="B104" s="48"/>
      <c r="C104" s="51" t="s">
        <v>160</v>
      </c>
      <c r="D104" s="52">
        <v>120</v>
      </c>
      <c r="E104" s="55" t="s">
        <v>147</v>
      </c>
      <c r="F104" s="49"/>
      <c r="G104" s="49"/>
      <c r="H104" s="49"/>
      <c r="I104" s="50"/>
      <c r="K104" t="str">
        <f>IF(D104&lt;&gt;"",CONCATENATE(C104,D104,E104,";",CHAR(13),CHAR(10)),"")</f>
        <v xml:space="preserve">Height:120px;_x000D_
</v>
      </c>
      <c r="M104" s="125"/>
    </row>
    <row r="105" spans="2:13" ht="13.5" thickBot="1">
      <c r="B105" s="48"/>
      <c r="C105" s="18"/>
      <c r="D105" s="18"/>
      <c r="E105" s="49"/>
      <c r="F105" s="49"/>
      <c r="G105" s="49"/>
      <c r="H105" s="49"/>
      <c r="I105" s="50"/>
      <c r="M105" s="125"/>
    </row>
    <row r="106" spans="2:13" ht="13.5" thickBot="1">
      <c r="B106" s="48"/>
      <c r="C106" s="51" t="s">
        <v>149</v>
      </c>
      <c r="D106" s="58" t="s">
        <v>150</v>
      </c>
      <c r="E106" s="49"/>
      <c r="F106" s="49"/>
      <c r="G106" s="49"/>
      <c r="H106" s="49"/>
      <c r="I106" s="50"/>
      <c r="K106" t="str">
        <f>IF(D106&lt;&gt;"",CONCATENATE("background-color:",D106,";",CHAR(13),CHAR(10)),"")</f>
        <v xml:space="preserve">background-color:grey;_x000D_
</v>
      </c>
      <c r="M106" s="125"/>
    </row>
    <row r="107" spans="2:13" ht="13.5" thickBot="1">
      <c r="B107" s="48"/>
      <c r="C107" s="51" t="s">
        <v>172</v>
      </c>
      <c r="D107" s="58"/>
      <c r="E107" s="49"/>
      <c r="F107" s="49"/>
      <c r="G107" s="49"/>
      <c r="H107" s="49"/>
      <c r="I107" s="50"/>
      <c r="K107" t="str">
        <f>IF(D107&lt;&gt;"",CONCATENATE("color:",D107,";",CHAR(13),CHAR(10)),"")</f>
        <v/>
      </c>
      <c r="M107" s="125"/>
    </row>
    <row r="108" spans="2:13" ht="13.5" thickBot="1">
      <c r="B108" s="48"/>
      <c r="C108" s="51" t="s">
        <v>173</v>
      </c>
      <c r="D108" s="58"/>
      <c r="E108" s="49"/>
      <c r="F108" s="49"/>
      <c r="G108" s="49"/>
      <c r="H108" s="49"/>
      <c r="I108" s="50"/>
      <c r="K108" t="str">
        <f>IF(D108&lt;&gt;"",CONCATENATE("text-align:",D108,";",CHAR(13),CHAR(10)),"")</f>
        <v/>
      </c>
      <c r="M108" s="125"/>
    </row>
    <row r="109" spans="2:13" ht="13.5" thickBot="1">
      <c r="B109" s="64"/>
      <c r="C109" s="65"/>
      <c r="D109" s="65"/>
      <c r="E109" s="66"/>
      <c r="F109" s="66"/>
      <c r="G109" s="66"/>
      <c r="H109" s="66"/>
      <c r="I109" s="67"/>
      <c r="K109" s="68" t="str">
        <f>"}"&amp;CHAR(13)&amp;CHAR(10)</f>
        <v xml:space="preserve">}_x000D_
</v>
      </c>
      <c r="M109" s="125"/>
    </row>
    <row r="110" spans="2:13">
      <c r="C110" s="42"/>
    </row>
    <row r="111" spans="2:13">
      <c r="C111" s="42"/>
    </row>
    <row r="113" spans="2:10" ht="13.5" thickBot="1">
      <c r="B113" s="1" t="s">
        <v>182</v>
      </c>
    </row>
    <row r="114" spans="2:10" ht="28.15" customHeight="1" thickBot="1">
      <c r="B114" s="122" t="s">
        <v>183</v>
      </c>
      <c r="C114" s="123"/>
      <c r="D114" s="123"/>
      <c r="E114" s="123"/>
      <c r="F114" s="123"/>
      <c r="G114" s="123"/>
      <c r="H114" s="123"/>
      <c r="I114" s="123"/>
      <c r="J114" s="124"/>
    </row>
    <row r="115" spans="2:10" ht="13.5" thickBot="1"/>
    <row r="116" spans="2:10" ht="48" customHeight="1" thickBot="1">
      <c r="B116" s="126" t="s">
        <v>184</v>
      </c>
      <c r="C116" s="127"/>
      <c r="D116" s="127"/>
      <c r="E116" s="127"/>
      <c r="F116" s="127"/>
      <c r="G116" s="127"/>
      <c r="H116" s="127"/>
      <c r="I116" s="127"/>
      <c r="J116" s="128"/>
    </row>
    <row r="117" spans="2:10" ht="13.5" thickBot="1"/>
    <row r="118" spans="2:10" ht="173.45" customHeight="1">
      <c r="C118" s="97" t="str">
        <f>CONCATENATE(M12,M27,M44,M53,M60,M67,M75,M84,M93,M102)</f>
        <v xml:space="preserve">#my-own-table {_x000D_
overflow:hidden;_x000D_
Width:90%;_x000D_
Min-width:300px;_x000D_
Background-color:grey;_x000D_
border:2px solid black;_x000D_
Padding:0.5%;_x000D_
}_x000D_
.table-my-own-table {_x000D_
float:left;_x000D_
Width:13.2857142857143%;_x000D_
Height:20px;_x000D_
background-color:white;_x000D_
color:black;_x000D_
text-align:center;_x000D_
margin:0.5%;_x000D_
Padding:10px;_x000D_
border:2px solid red;_x000D_
box-sizing:border-box;_x000D_
-moz-box-sizing:border-box;_x000D_
-webkit-box-sizing:border-box;_x000D_
}_x000D_
div[class*='col'] {_x000D_
}_x000D_
div[class*='c1 '] {_x000D_
clear:both;_x000D_
}_x000D_
.col-odd {_x000D_
background-color:yellow;_x000D_
}_x000D_
.col-eve {_x000D_
background-color:teal;_x000D_
}_x000D_
div[class*='row'] {_x000D_
}_x000D_
.my-own-table-footer {_x000D_
}_x000D_
.row-odd {_x000D_
Height:70px;_x000D_
}_x000D_
.row-eve {_x000D_
Height:150px;_x000D_
}_x000D_
.my-own-table-header {_x000D_
Height:70px;_x000D_
background-color:white;_x000D_
}_x000D_
.my-own-table-footer {_x000D_
Height:120px;_x000D_
background-color:grey;_x000D_
}_x000D_
</v>
      </c>
      <c r="D118" s="98"/>
      <c r="E118" s="98"/>
      <c r="F118" s="98"/>
      <c r="G118" s="98"/>
      <c r="H118" s="98"/>
      <c r="I118" s="99"/>
    </row>
    <row r="119" spans="2:10" ht="165" customHeight="1">
      <c r="C119" s="100"/>
      <c r="D119" s="101"/>
      <c r="E119" s="101"/>
      <c r="F119" s="101"/>
      <c r="G119" s="101"/>
      <c r="H119" s="101"/>
      <c r="I119" s="102"/>
    </row>
    <row r="120" spans="2:10" ht="167.45" customHeight="1">
      <c r="C120" s="100"/>
      <c r="D120" s="101"/>
      <c r="E120" s="101"/>
      <c r="F120" s="101"/>
      <c r="G120" s="101"/>
      <c r="H120" s="101"/>
      <c r="I120" s="102"/>
    </row>
    <row r="121" spans="2:10" ht="108" customHeight="1">
      <c r="C121" s="100"/>
      <c r="D121" s="101"/>
      <c r="E121" s="101"/>
      <c r="F121" s="101"/>
      <c r="G121" s="101"/>
      <c r="H121" s="101"/>
      <c r="I121" s="102"/>
    </row>
    <row r="122" spans="2:10" ht="136.9" customHeight="1" thickBot="1">
      <c r="C122" s="103"/>
      <c r="D122" s="104"/>
      <c r="E122" s="104"/>
      <c r="F122" s="104"/>
      <c r="G122" s="104"/>
      <c r="H122" s="104"/>
      <c r="I122" s="105"/>
    </row>
    <row r="125" spans="2:10" ht="13.5" thickBot="1">
      <c r="C125" s="1" t="s">
        <v>185</v>
      </c>
    </row>
    <row r="126" spans="2:10" ht="45" customHeight="1" thickBot="1">
      <c r="C126" s="108" t="s">
        <v>186</v>
      </c>
      <c r="D126" s="109"/>
      <c r="E126" s="109"/>
      <c r="F126" s="109"/>
      <c r="G126" s="109"/>
      <c r="H126" s="109"/>
      <c r="I126" s="110"/>
    </row>
    <row r="127" spans="2:10" ht="13.5" thickBot="1">
      <c r="C127" s="1"/>
    </row>
    <row r="128" spans="2:10" ht="45.6" customHeight="1" thickBot="1">
      <c r="C128" s="94" t="str">
        <f>B116</f>
        <v>WARNING! In most text editors, when you paste the content of the Excel Cell, it will add double quotes " before and after the content. After you paste the Code, Check for these quotes in your content and Remove them if they are present!</v>
      </c>
      <c r="D128" s="95"/>
      <c r="E128" s="95"/>
      <c r="F128" s="95"/>
      <c r="G128" s="95"/>
      <c r="H128" s="95"/>
      <c r="I128" s="96"/>
    </row>
    <row r="130" spans="3:9" ht="27.6" hidden="1" customHeight="1" outlineLevel="1">
      <c r="C130" s="120" t="str">
        <f>"&lt;!DOCTYPE html PUBLIC '-//W3C//DTD XHTML 1.0 Transitional//EN' 'http://www.w3.org/TR/xhtml1/DTD/xhtml1-transitional.dtd'&gt;"&amp;CHAR(13)&amp;CHAR(10)</f>
        <v xml:space="preserve">&lt;!DOCTYPE html PUBLIC '-//W3C//DTD XHTML 1.0 Transitional//EN' 'http://www.w3.org/TR/xhtml1/DTD/xhtml1-transitional.dtd'&gt;_x000D_
</v>
      </c>
      <c r="D130" s="120"/>
      <c r="E130" s="120"/>
      <c r="F130" s="120"/>
      <c r="G130" s="120"/>
      <c r="H130" s="120"/>
      <c r="I130" s="120"/>
    </row>
    <row r="131" spans="3:9" hidden="1" outlineLevel="1">
      <c r="C131" s="121" t="str">
        <f>"&lt;html xmlns='http://www.w3.org/1999/xhtml'&gt;
"&amp;CHAR(13)&amp;CHAR(10)</f>
        <v xml:space="preserve">&lt;html xmlns='http://www.w3.org/1999/xhtml'&gt;
_x000D_
</v>
      </c>
      <c r="D131" s="121"/>
      <c r="E131" s="121"/>
      <c r="F131" s="121"/>
      <c r="G131" s="121"/>
      <c r="H131" s="121"/>
      <c r="I131" s="121"/>
    </row>
    <row r="132" spans="3:9" hidden="1" outlineLevel="1">
      <c r="C132" s="121" t="str">
        <f>"&lt;head&gt;
&lt;title&gt;Grid Layout Generator&lt;/title&gt;
"&amp;CHAR(13)&amp;CHAR(10)</f>
        <v xml:space="preserve">&lt;head&gt;
&lt;title&gt;Grid Layout Generator&lt;/title&gt;
_x000D_
</v>
      </c>
      <c r="D132" s="121"/>
      <c r="E132" s="121"/>
      <c r="F132" s="121"/>
      <c r="G132" s="121"/>
      <c r="H132" s="121"/>
      <c r="I132" s="121"/>
    </row>
    <row r="133" spans="3:9" hidden="1" outlineLevel="1">
      <c r="C133" s="121" t="str">
        <f>"&lt;style type='text/css'&gt;"&amp;CHAR(13)&amp;CHAR(10)</f>
        <v xml:space="preserve">&lt;style type='text/css'&gt;_x000D_
</v>
      </c>
      <c r="D133" s="121"/>
      <c r="E133" s="121"/>
      <c r="F133" s="121"/>
      <c r="G133" s="121"/>
      <c r="H133" s="121"/>
      <c r="I133" s="121"/>
    </row>
    <row r="134" spans="3:9" hidden="1" outlineLevel="1">
      <c r="C134" t="str">
        <f>C118</f>
        <v xml:space="preserve">#my-own-table {_x000D_
overflow:hidden;_x000D_
Width:90%;_x000D_
Min-width:300px;_x000D_
Background-color:grey;_x000D_
border:2px solid black;_x000D_
Padding:0.5%;_x000D_
}_x000D_
.table-my-own-table {_x000D_
float:left;_x000D_
Width:13.2857142857143%;_x000D_
Height:20px;_x000D_
background-color:white;_x000D_
color:black;_x000D_
text-align:center;_x000D_
margin:0.5%;_x000D_
Padding:10px;_x000D_
border:2px solid red;_x000D_
box-sizing:border-box;_x000D_
-moz-box-sizing:border-box;_x000D_
-webkit-box-sizing:border-box;_x000D_
}_x000D_
div[class*='col'] {_x000D_
}_x000D_
div[class*='c1 '] {_x000D_
clear:both;_x000D_
}_x000D_
.col-odd {_x000D_
background-color:yellow;_x000D_
}_x000D_
.col-eve {_x000D_
background-color:teal;_x000D_
}_x000D_
div[class*='row'] {_x000D_
}_x000D_
.my-own-table-footer {_x000D_
}_x000D_
.row-odd {_x000D_
Height:70px;_x000D_
}_x000D_
.row-eve {_x000D_
Height:150px;_x000D_
}_x000D_
.my-own-table-header {_x000D_
Height:70px;_x000D_
background-color:white;_x000D_
}_x000D_
.my-own-table-footer {_x000D_
Height:120px;_x000D_
background-color:grey;_x000D_
}_x000D_
</v>
      </c>
    </row>
    <row r="135" spans="3:9" hidden="1" outlineLevel="1">
      <c r="C135" s="121" t="str">
        <f>"&lt;/style&gt;
"&amp;CHAR(13)&amp;CHAR(10)</f>
        <v xml:space="preserve">&lt;/style&gt;
_x000D_
</v>
      </c>
      <c r="D135" s="121"/>
      <c r="E135" s="121"/>
      <c r="F135" s="121"/>
      <c r="G135" s="121"/>
      <c r="H135" s="121"/>
      <c r="I135" s="121"/>
    </row>
    <row r="136" spans="3:9" ht="27" hidden="1" customHeight="1" outlineLevel="1">
      <c r="C136" s="125" t="str">
        <f>"&lt;/head&gt;"&amp;CHAR(13)&amp;CHAR(10)&amp;"&lt;body&gt;"&amp;CHAR(13)&amp;CHAR(10)</f>
        <v xml:space="preserve">&lt;/head&gt;_x000D_
&lt;body&gt;_x000D_
</v>
      </c>
      <c r="D136" s="125"/>
      <c r="E136" s="125"/>
      <c r="F136" s="125"/>
      <c r="G136" s="125"/>
      <c r="H136" s="125"/>
      <c r="I136" s="125"/>
    </row>
    <row r="137" spans="3:9" hidden="1" outlineLevel="1">
      <c r="C137" t="str">
        <f>Table!C54</f>
        <v>&lt;div id='my-own-table'&gt;_x000D_
&lt;!--Row #1--&gt;&lt;div class='table-my-own-table r1c1 col-odd row-odd my-own-table-header'&gt;r1c1&lt;br&gt;table-my-own-table r1c1 col-odd row-odd my-own-table-header&lt;/div&gt;_x000D_
&lt;div class='table-my-own-table r1c2 col-eve row-odd my-own-table-header'&gt;r1c2&lt;br&gt;table-my-own-table r1c2 col-eve row-odd my-own-table-header&lt;/div&gt;_x000D_
&lt;div class='table-my-own-table r1c3 col-odd row-odd my-own-table-header'&gt;r1c3&lt;br&gt;table-my-own-table r1c3 col-odd row-odd my-own-table-header&lt;/div&gt;_x000D_
&lt;div class='table-my-own-table r1c4 col-eve row-odd my-own-table-header'&gt;r1c4&lt;br&gt;table-my-own-table r1c4 col-eve row-odd my-own-table-header&lt;/div&gt;_x000D_
&lt;div class='table-my-own-table r1c5 col-odd row-odd my-own-table-header'&gt;r1c5&lt;br&gt;table-my-own-table r1c5 col-odd row-odd my-own-table-header&lt;/div&gt;_x000D_
&lt;div class='table-my-own-table r1c6 col-eve row-odd my-own-table-header'&gt;r1c6&lt;br&gt;table-my-own-table r1c6 col-eve row-odd my-own-table-header&lt;/div&gt;_x000D_
&lt;div class='table-my-own-table r1c7 col-odd row-odd my-own-table-header'&gt;r1c7&lt;br&gt;table-my-own-table r1c7 col-odd row-odd my-own-table-header&lt;/div&gt;_x000D_
&lt;!--Row #2--&gt;&lt;div class='table-my-own-table r2c1 col-odd row-eve'&gt;r2c1&lt;br&gt;table-my-own-table r2c1 col-odd row-eve&lt;/div&gt;_x000D_
&lt;div class='table-my-own-table r2c2 col-eve row-eve'&gt;r2c2&lt;br&gt;table-my-own-table r2c2 col-eve row-eve&lt;/div&gt;_x000D_
&lt;div class='table-my-own-table r2c3 col-odd row-eve'&gt;r2c3&lt;br&gt;table-my-own-table r2c3 col-odd row-eve&lt;/div&gt;_x000D_
&lt;div class='table-my-own-table r2c4 col-eve row-eve'&gt;r2c4&lt;br&gt;table-my-own-table r2c4 col-eve row-eve&lt;/div&gt;_x000D_
&lt;div class='table-my-own-table r2c5 col-odd row-eve'&gt;r2c5&lt;br&gt;table-my-own-table r2c5 col-odd row-eve&lt;/div&gt;_x000D_
&lt;div class='table-my-own-table r2c6 col-eve row-eve'&gt;r2c6&lt;br&gt;table-my-own-table r2c6 col-eve row-eve&lt;/div&gt;_x000D_
&lt;div class='table-my-own-table r2c7 col-odd row-eve'&gt;r2c7&lt;br&gt;table-my-own-table r2c7 col-odd row-eve&lt;/div&gt;_x000D_
&lt;!--Row #3--&gt;&lt;div class='table-my-own-table r3c1 col-odd row-odd'&gt;r3c1&lt;br&gt;table-my-own-table r3c1 col-odd row-odd&lt;/div&gt;_x000D_
&lt;div class='table-my-own-table r3c2 col-eve row-odd'&gt;r3c2&lt;br&gt;table-my-own-table r3c2 col-eve row-odd&lt;/div&gt;_x000D_
&lt;div class='table-my-own-table r3c3 col-odd row-odd'&gt;r3c3&lt;br&gt;table-my-own-table r3c3 col-odd row-odd&lt;/div&gt;_x000D_
&lt;div class='table-my-own-table r3c4 col-eve row-odd'&gt;r3c4&lt;br&gt;table-my-own-table r3c4 col-eve row-odd&lt;/div&gt;_x000D_
&lt;div class='table-my-own-table r3c5 col-odd row-odd'&gt;r3c5&lt;br&gt;table-my-own-table r3c5 col-odd row-odd&lt;/div&gt;_x000D_
&lt;div class='table-my-own-table r3c6 col-eve row-odd'&gt;r3c6&lt;br&gt;table-my-own-table r3c6 col-eve row-odd&lt;/div&gt;_x000D_
&lt;div class='table-my-own-table r3c7 col-odd row-odd'&gt;r3c7&lt;br&gt;table-my-own-table r3c7 col-odd row-odd&lt;/div&gt;_x000D_
&lt;!--Row #4--&gt;&lt;div class='table-my-own-table r4c1 col-odd row-eve'&gt;r4c1&lt;br&gt;table-my-own-table r4c1 col-odd row-eve&lt;/div&gt;_x000D_
&lt;div class='table-my-own-table r4c2 col-eve row-eve'&gt;r4c2&lt;br&gt;table-my-own-table r4c2 col-eve row-eve&lt;/div&gt;_x000D_
&lt;div class='table-my-own-table r4c3 col-odd row-eve'&gt;r4c3&lt;br&gt;table-my-own-table r4c3 col-odd row-eve&lt;/div&gt;_x000D_
&lt;div class='table-my-own-table r4c4 col-eve row-eve'&gt;r4c4&lt;br&gt;table-my-own-table r4c4 col-eve row-eve&lt;/div&gt;_x000D_
&lt;div class='table-my-own-table r4c5 col-odd row-eve'&gt;r4c5&lt;br&gt;table-my-own-table r4c5 col-odd row-eve&lt;/div&gt;_x000D_
&lt;div class='table-my-own-table r4c6 col-eve row-eve'&gt;r4c6&lt;br&gt;table-my-own-table r4c6 col-eve row-eve&lt;/div&gt;_x000D_
&lt;div class='table-my-own-table r4c7 col-odd row-eve'&gt;r4c7&lt;br&gt;table-my-own-table r4c7 col-odd row-eve&lt;/div&gt;_x000D_
&lt;!--Row #5--&gt;&lt;div class='table-my-own-table r5c1 col-odd row-odd'&gt;r5c1&lt;br&gt;table-my-own-table r5c1 col-odd row-odd&lt;/div&gt;_x000D_
&lt;div class='table-my-own-table r5c2 col-eve row-odd'&gt;r5c2&lt;br&gt;table-my-own-table r5c2 col-eve row-odd&lt;/div&gt;_x000D_
&lt;div class='table-my-own-table r5c3 col-odd row-odd'&gt;r5c3&lt;br&gt;table-my-own-table r5c3 col-odd row-odd&lt;/div&gt;_x000D_
&lt;div class='table-my-own-table r5c4 col-eve row-odd'&gt;r5c4&lt;br&gt;table-my-own-table r5c4 col-eve row-odd&lt;/div&gt;_x000D_
&lt;div class='table-my-own-table r5c5 col-odd row-odd'&gt;r5c5&lt;br&gt;table-my-own-table r5c5 col-odd row-odd&lt;/div&gt;_x000D_
&lt;div class='table-my-own-table r5c6 col-eve row-odd'&gt;r5c6&lt;br&gt;table-my-own-table r5c6 col-eve row-odd&lt;/div&gt;_x000D_
&lt;div class='table-my-own-table r5c7 col-odd row-odd'&gt;r5c7&lt;br&gt;table-my-own-table r5c7 col-odd row-odd&lt;/div&gt;_x000D_
&lt;!--Row #6--&gt;&lt;div class='table-my-own-table r6c1 col-odd row-eve'&gt;r6c1&lt;br&gt;table-my-own-table r6c1 col-odd row-eve&lt;/div&gt;_x000D_
&lt;div class='table-my-own-table r6c2 col-eve row-eve'&gt;r6c2&lt;br&gt;table-my-own-table r6c2 col-eve row-eve&lt;/div&gt;_x000D_
&lt;div class='table-my-own-table r6c3 col-odd row-eve'&gt;r6c3&lt;br&gt;table-my-own-table r6c3 col-odd row-eve&lt;/div&gt;_x000D_
&lt;div class='table-my-own-table r6c4 col-eve row-eve'&gt;r6c4&lt;br&gt;table-my-own-table r6c4 col-eve row-eve&lt;/div&gt;_x000D_
&lt;div class='table-my-own-table r6c5 col-odd row-eve'&gt;r6c5&lt;br&gt;table-my-own-table r6c5 col-odd row-eve&lt;/div&gt;_x000D_
&lt;div class='table-my-own-table r6c6 col-eve row-eve'&gt;r6c6&lt;br&gt;table-my-own-table r6c6 col-eve row-eve&lt;/div&gt;_x000D_
&lt;div class='table-my-own-table r6c7 col-odd row-eve'&gt;r6c7&lt;br&gt;table-my-own-table r6c7 col-odd row-eve&lt;/div&gt;_x000D_
&lt;!--Row #7--&gt;&lt;div class='table-my-own-table r7c1 col-odd row-odd my-own-table-footer'&gt;r7c1&lt;br&gt;table-my-own-table r7c1 col-odd row-odd my-own-table-footer&lt;/div&gt;_x000D_
&lt;div class='table-my-own-table r7c2 col-eve row-odd my-own-table-footer'&gt;r7c2&lt;br&gt;table-my-own-table r7c2 col-eve row-odd my-own-table-footer&lt;/div&gt;_x000D_
&lt;div class='table-my-own-table r7c3 col-odd row-odd my-own-table-footer'&gt;r7c3&lt;br&gt;table-my-own-table r7c3 col-odd row-odd my-own-table-footer&lt;/div&gt;_x000D_
&lt;div class='table-my-own-table r7c4 col-eve row-odd my-own-table-footer'&gt;r7c4&lt;br&gt;table-my-own-table r7c4 col-eve row-odd my-own-table-footer&lt;/div&gt;_x000D_
&lt;div class='table-my-own-table r7c5 col-odd row-odd my-own-table-footer'&gt;r7c5&lt;br&gt;table-my-own-table r7c5 col-odd row-odd my-own-table-footer&lt;/div&gt;_x000D_
&lt;div class='table-my-own-table r7c6 col-eve row-odd my-own-table-footer'&gt;r7c6&lt;br&gt;table-my-own-table r7c6 col-eve row-odd my-own-table-footer&lt;/div&gt;_x000D_
&lt;div class='table-my-own-table r7c7 col-odd row-odd my-own-table-footer'&gt;r7c7&lt;br&gt;table-my-own-table r7c7 col-odd row-odd my-own-table-footer&lt;/div&gt;_x000D_
_x000D_
_x000D_
_x000D_
_x000D_
_x000D_
_x000D_
&lt;/div&gt;</v>
      </c>
    </row>
    <row r="138" spans="3:9" ht="27.6" hidden="1" customHeight="1" outlineLevel="1">
      <c r="C138" s="125" t="str">
        <f>"&lt;/body&gt;"&amp;CHAR(13)&amp;CHAR(10)&amp;"&lt;/html&gt;"&amp;CHAR(13)&amp;CHAR(10)</f>
        <v xml:space="preserve">&lt;/body&gt;_x000D_
&lt;/html&gt;_x000D_
</v>
      </c>
      <c r="D138" s="125"/>
      <c r="E138" s="125"/>
      <c r="F138" s="125"/>
      <c r="G138" s="125"/>
      <c r="H138" s="125"/>
      <c r="I138" s="125"/>
    </row>
    <row r="139" spans="3:9" collapsed="1"/>
    <row r="140" spans="3:9" ht="13.5" thickBot="1"/>
    <row r="141" spans="3:9" ht="340.15" customHeight="1">
      <c r="C141" s="111" t="str">
        <f>C130&amp;C131&amp;C132&amp;C133&amp;C134&amp;C135&amp;C136&amp;C137&amp;C138</f>
        <v xml:space="preserve">&lt;!DOCTYPE html PUBLIC '-//W3C//DTD XHTML 1.0 Transitional//EN' 'http://www.w3.org/TR/xhtml1/DTD/xhtml1-transitional.dtd'&gt;_x000D_
&lt;html xmlns='http://www.w3.org/1999/xhtml'&gt;
_x000D_
&lt;head&gt;
&lt;title&gt;Grid Layout Generator&lt;/title&gt;
_x000D_
&lt;style type='text/css'&gt;_x000D_
#my-own-table {_x000D_
overflow:hidden;_x000D_
Width:90%;_x000D_
Min-width:300px;_x000D_
Background-color:grey;_x000D_
border:2px solid black;_x000D_
Padding:0.5%;_x000D_
}_x000D_
.table-my-own-table {_x000D_
float:left;_x000D_
Width:13.2857142857143%;_x000D_
Height:20px;_x000D_
background-color:white;_x000D_
color:black;_x000D_
text-align:center;_x000D_
margin:0.5%;_x000D_
Padding:10px;_x000D_
border:2px solid red;_x000D_
box-sizing:border-box;_x000D_
-moz-box-sizing:border-box;_x000D_
-webkit-box-sizing:border-box;_x000D_
}_x000D_
div[class*='col'] {_x000D_
}_x000D_
div[class*='c1 '] {_x000D_
clear:both;_x000D_
}_x000D_
.col-odd {_x000D_
background-color:yellow;_x000D_
}_x000D_
.col-eve {_x000D_
background-color:teal;_x000D_
}_x000D_
div[class*='row'] {_x000D_
}_x000D_
.my-own-table-footer {_x000D_
}_x000D_
.row-odd {_x000D_
Height:70px;_x000D_
}_x000D_
.row-eve {_x000D_
Height:150px;_x000D_
}_x000D_
.my-own-table-header {_x000D_
Height:70px;_x000D_
background-color:white;_x000D_
}_x000D_
.my-own-table-footer {_x000D_
Height:120px;_x000D_
background-color:grey;_x000D_
}_x000D_
&lt;/style&gt;
_x000D_
&lt;/head&gt;_x000D_
&lt;body&gt;_x000D_
&lt;div id='my-own-table'&gt;_x000D_
&lt;!--Row #1--&gt;&lt;div class='table-my-own-table r1c1 col-odd row-odd my-own-table-header'&gt;r1c1&lt;br&gt;table-my-own-table r1c1 col-odd row-odd my-own-table-header&lt;/div&gt;_x000D_
&lt;div class='table-my-own-table r1c2 col-eve row-odd my-own-table-header'&gt;r1c2&lt;br&gt;table-my-own-table r1c2 col-eve row-odd my-own-table-header&lt;/div&gt;_x000D_
&lt;div class='table-my-own-table r1c3 col-odd row-odd my-own-table-header'&gt;r1c3&lt;br&gt;table-my-own-table r1c3 col-odd row-odd my-own-table-header&lt;/div&gt;_x000D_
&lt;div class='table-my-own-table r1c4 col-eve row-odd my-own-table-header'&gt;r1c4&lt;br&gt;table-my-own-table r1c4 col-eve row-odd my-own-table-header&lt;/div&gt;_x000D_
&lt;div class='table-my-own-table r1c5 col-odd row-odd my-own-table-header'&gt;r1c5&lt;br&gt;table-my-own-table r1c5 col-odd row-odd my-own-table-header&lt;/div&gt;_x000D_
&lt;div class='table-my-own-table r1c6 col-eve row-odd my-own-table-header'&gt;r1c6&lt;br&gt;table-my-own-table r1c6 col-eve row-odd my-own-table-header&lt;/div&gt;_x000D_
&lt;div class='table-my-own-table r1c7 col-odd row-odd my-own-table-header'&gt;r1c7&lt;br&gt;table-my-own-table r1c7 col-odd row-odd my-own-table-header&lt;/div&gt;_x000D_
&lt;!--Row #2--&gt;&lt;div class='table-my-own-table r2c1 col-odd row-eve'&gt;r2c1&lt;br&gt;table-my-own-table r2c1 col-odd row-eve&lt;/div&gt;_x000D_
&lt;div class='table-my-own-table r2c2 col-eve row-eve'&gt;r2c2&lt;br&gt;table-my-own-table r2c2 col-eve row-eve&lt;/div&gt;_x000D_
&lt;div class='table-my-own-table r2c3 col-odd row-eve'&gt;r2c3&lt;br&gt;table-my-own-table r2c3 col-odd row-eve&lt;/div&gt;_x000D_
&lt;div class='table-my-own-table r2c4 col-eve row-eve'&gt;r2c4&lt;br&gt;table-my-own-table r2c4 col-eve row-eve&lt;/div&gt;_x000D_
&lt;div class='table-my-own-table r2c5 col-odd row-eve'&gt;r2c5&lt;br&gt;table-my-own-table r2c5 col-odd row-eve&lt;/div&gt;_x000D_
&lt;div class='table-my-own-table r2c6 col-eve row-eve'&gt;r2c6&lt;br&gt;table-my-own-table r2c6 col-eve row-eve&lt;/div&gt;_x000D_
&lt;div class='table-my-own-table r2c7 col-odd row-eve'&gt;r2c7&lt;br&gt;table-my-own-table r2c7 col-odd row-eve&lt;/div&gt;_x000D_
&lt;!--Row #3--&gt;&lt;div class='table-my-own-table r3c1 col-odd row-odd'&gt;r3c1&lt;br&gt;table-my-own-table r3c1 col-odd row-odd&lt;/div&gt;_x000D_
&lt;div class='table-my-own-table r3c2 col-eve row-odd'&gt;r3c2&lt;br&gt;table-my-own-table r3c2 col-eve row-odd&lt;/div&gt;_x000D_
&lt;div class='table-my-own-table r3c3 col-odd row-odd'&gt;r3c3&lt;br&gt;table-my-own-table r3c3 col-odd row-odd&lt;/div&gt;_x000D_
&lt;div class='table-my-own-table r3c4 col-eve row-odd'&gt;r3c4&lt;br&gt;table-my-own-table r3c4 col-eve row-odd&lt;/div&gt;_x000D_
&lt;div class='table-my-own-table r3c5 col-odd row-odd'&gt;r3c5&lt;br&gt;table-my-own-table r3c5 col-odd row-odd&lt;/div&gt;_x000D_
&lt;div class='table-my-own-table r3c6 col-eve row-odd'&gt;r3c6&lt;br&gt;table-my-own-table r3c6 col-eve row-odd&lt;/div&gt;_x000D_
&lt;div class='table-my-own-table r3c7 col-odd row-odd'&gt;r3c7&lt;br&gt;table-my-own-table r3c7 col-odd row-odd&lt;/div&gt;_x000D_
&lt;!--Row #4--&gt;&lt;div class='table-my-own-table r4c1 col-odd row-eve'&gt;r4c1&lt;br&gt;table-my-own-table r4c1 col-odd row-eve&lt;/div&gt;_x000D_
&lt;div class='table-my-own-table r4c2 col-eve row-eve'&gt;r4c2&lt;br&gt;table-my-own-table r4c2 col-eve row-eve&lt;/div&gt;_x000D_
&lt;div class='table-my-own-table r4c3 col-odd row-eve'&gt;r4c3&lt;br&gt;table-my-own-table r4c3 col-odd row-eve&lt;/div&gt;_x000D_
&lt;div class='table-my-own-table r4c4 col-eve row-eve'&gt;r4c4&lt;br&gt;table-my-own-table r4c4 col-eve row-eve&lt;/div&gt;_x000D_
&lt;div class='table-my-own-table r4c5 col-odd row-eve'&gt;r4c5&lt;br&gt;table-my-own-table r4c5 col-odd row-eve&lt;/div&gt;_x000D_
&lt;div class='table-my-own-table r4c6 col-eve row-eve'&gt;r4c6&lt;br&gt;table-my-own-table r4c6 col-eve row-eve&lt;/div&gt;_x000D_
&lt;div class='table-my-own-table r4c7 col-odd row-eve'&gt;r4c7&lt;br&gt;table-my-own-table r4c7 col-odd row-eve&lt;/div&gt;_x000D_
&lt;!--Row #5--&gt;&lt;div class='table-my-own-table r5c1 col-odd row-odd'&gt;r5c1&lt;br&gt;table-my-own-table r5c1 col-odd row-odd&lt;/div&gt;_x000D_
&lt;div class='table-my-own-table r5c2 col-eve row-odd'&gt;r5c2&lt;br&gt;table-my-own-table r5c2 col-eve row-odd&lt;/div&gt;_x000D_
&lt;div class='table-my-own-table r5c3 col-odd row-odd'&gt;r5c3&lt;br&gt;table-my-own-table r5c3 col-odd row-odd&lt;/div&gt;_x000D_
&lt;div class='table-my-own-table r5c4 col-eve row-odd'&gt;r5c4&lt;br&gt;table-my-own-table r5c4 col-eve row-odd&lt;/div&gt;_x000D_
&lt;div class='table-my-own-table r5c5 col-odd row-odd'&gt;r5c5&lt;br&gt;table-my-own-table r5c5 col-odd row-odd&lt;/div&gt;_x000D_
&lt;div class='table-my-own-table r5c6 col-eve row-odd'&gt;r5c6&lt;br&gt;table-my-own-table r5c6 col-eve row-odd&lt;/div&gt;_x000D_
&lt;div class='table-my-own-table r5c7 col-odd row-odd'&gt;r5c7&lt;br&gt;table-my-own-table r5c7 col-odd row-odd&lt;/div&gt;_x000D_
&lt;!--Row #6--&gt;&lt;div class='table-my-own-table r6c1 col-odd row-eve'&gt;r6c1&lt;br&gt;table-my-own-table r6c1 col-odd row-eve&lt;/div&gt;_x000D_
&lt;div class='table-my-own-table r6c2 col-eve row-eve'&gt;r6c2&lt;br&gt;table-my-own-table r6c2 col-eve row-eve&lt;/div&gt;_x000D_
&lt;div class='table-my-own-table r6c3 col-odd row-eve'&gt;r6c3&lt;br&gt;table-my-own-table r6c3 col-odd row-eve&lt;/div&gt;_x000D_
&lt;div class='table-my-own-table r6c4 col-eve row-eve'&gt;r6c4&lt;br&gt;table-my-own-table r6c4 col-eve row-eve&lt;/div&gt;_x000D_
&lt;div class='table-my-own-table r6c5 col-odd row-eve'&gt;r6c5&lt;br&gt;table-my-own-table r6c5 col-odd row-eve&lt;/div&gt;_x000D_
&lt;div class='table-my-own-table r6c6 col-eve row-eve'&gt;r6c6&lt;br&gt;table-my-own-table r6c6 col-eve row-eve&lt;/div&gt;_x000D_
&lt;div class='table-my-own-table r6c7 col-odd row-eve'&gt;r6c7&lt;br&gt;table-my-own-table r6c7 col-odd row-eve&lt;/div&gt;_x000D_
&lt;!--Row #7--&gt;&lt;div class='table-my-own-table r7c1 col-odd row-odd my-own-table-footer'&gt;r7c1&lt;br&gt;table-my-own-table r7c1 col-odd row-odd my-own-table-footer&lt;/div&gt;_x000D_
&lt;div class='table-my-own-table r7c2 col-eve row-odd my-own-table-footer'&gt;r7c2&lt;br&gt;table-my-own-table r7c2 col-eve row-odd my-own-table-footer&lt;/div&gt;_x000D_
&lt;div class='table-my-own-table r7c3 col-odd row-odd my-own-table-footer'&gt;r7c3&lt;br&gt;table-my-own-table r7c3 col-odd row-odd my-own-table-footer&lt;/div&gt;_x000D_
&lt;div class='table-my-own-table r7c4 col-eve row-odd my-own-table-footer'&gt;r7c4&lt;br&gt;table-my-own-table r7c4 col-eve row-odd my-own-table-footer&lt;/div&gt;_x000D_
&lt;div class='table-my-own-table r7c5 col-odd row-odd my-own-table-footer'&gt;r7c5&lt;br&gt;table-my-own-table r7c5 col-odd row-odd my-own-table-footer&lt;/div&gt;_x000D_
&lt;div class='table-my-own-table r7c6 col-eve row-odd my-own-table-footer'&gt;r7c6&lt;br&gt;table-my-own-table r7c6 col-eve row-odd my-own-table-footer&lt;/div&gt;_x000D_
&lt;div class='table-my-own-table r7c7 col-odd row-odd my-own-table-footer'&gt;r7c7&lt;br&gt;table-my-own-table r7c7 col-odd row-odd my-own-table-footer&lt;/div&gt;_x000D_
_x000D_
_x000D_
_x000D_
_x000D_
_x000D_
_x000D_
&lt;/div&gt;&lt;/body&gt;_x000D_
&lt;/html&gt;_x000D_
</v>
      </c>
      <c r="D141" s="112"/>
      <c r="E141" s="112"/>
      <c r="F141" s="112"/>
      <c r="G141" s="112"/>
      <c r="H141" s="112"/>
      <c r="I141" s="113"/>
    </row>
    <row r="142" spans="3:9" ht="340.15" customHeight="1">
      <c r="C142" s="114"/>
      <c r="D142" s="115"/>
      <c r="E142" s="115"/>
      <c r="F142" s="115"/>
      <c r="G142" s="115"/>
      <c r="H142" s="115"/>
      <c r="I142" s="116"/>
    </row>
    <row r="143" spans="3:9" ht="340.15" customHeight="1">
      <c r="C143" s="114"/>
      <c r="D143" s="115"/>
      <c r="E143" s="115"/>
      <c r="F143" s="115"/>
      <c r="G143" s="115"/>
      <c r="H143" s="115"/>
      <c r="I143" s="116"/>
    </row>
    <row r="144" spans="3:9" ht="340.15" customHeight="1">
      <c r="C144" s="114"/>
      <c r="D144" s="115"/>
      <c r="E144" s="115"/>
      <c r="F144" s="115"/>
      <c r="G144" s="115"/>
      <c r="H144" s="115"/>
      <c r="I144" s="116"/>
    </row>
    <row r="145" spans="3:9" ht="340.15" customHeight="1">
      <c r="C145" s="114"/>
      <c r="D145" s="115"/>
      <c r="E145" s="115"/>
      <c r="F145" s="115"/>
      <c r="G145" s="115"/>
      <c r="H145" s="115"/>
      <c r="I145" s="116"/>
    </row>
    <row r="146" spans="3:9" ht="340.15" customHeight="1" thickBot="1">
      <c r="C146" s="117"/>
      <c r="D146" s="118"/>
      <c r="E146" s="118"/>
      <c r="F146" s="118"/>
      <c r="G146" s="118"/>
      <c r="H146" s="118"/>
      <c r="I146" s="119"/>
    </row>
  </sheetData>
  <mergeCells count="25">
    <mergeCell ref="M102:M109"/>
    <mergeCell ref="D7:E7"/>
    <mergeCell ref="M12:M25"/>
    <mergeCell ref="M27:M42"/>
    <mergeCell ref="I39:I40"/>
    <mergeCell ref="M44:M51"/>
    <mergeCell ref="M53:M58"/>
    <mergeCell ref="M60:M65"/>
    <mergeCell ref="M67:M73"/>
    <mergeCell ref="M75:M82"/>
    <mergeCell ref="M84:M91"/>
    <mergeCell ref="M93:M100"/>
    <mergeCell ref="B114:J114"/>
    <mergeCell ref="C135:I135"/>
    <mergeCell ref="C136:I136"/>
    <mergeCell ref="C138:I138"/>
    <mergeCell ref="B116:J116"/>
    <mergeCell ref="C118:I122"/>
    <mergeCell ref="C126:I126"/>
    <mergeCell ref="C128:I128"/>
    <mergeCell ref="C141:I146"/>
    <mergeCell ref="C130:I130"/>
    <mergeCell ref="C131:I131"/>
    <mergeCell ref="C132:I132"/>
    <mergeCell ref="C133:I133"/>
  </mergeCells>
  <phoneticPr fontId="12" type="noConversion"/>
  <pageMargins left="0.75" right="0.75" top="1" bottom="1" header="0.5" footer="0.5"/>
  <pageSetup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J6" sqref="J6"/>
    </sheetView>
  </sheetViews>
  <sheetFormatPr defaultRowHeight="12.75"/>
  <cols>
    <col min="2" max="11" width="12.140625" customWidth="1"/>
  </cols>
  <sheetData>
    <row r="1" spans="1:11">
      <c r="B1" s="1" t="s">
        <v>187</v>
      </c>
    </row>
    <row r="3" spans="1:11">
      <c r="B3" t="s">
        <v>188</v>
      </c>
    </row>
    <row r="4" spans="1:11">
      <c r="B4" s="1" t="s">
        <v>189</v>
      </c>
    </row>
    <row r="5" spans="1:11">
      <c r="B5" t="s">
        <v>190</v>
      </c>
    </row>
    <row r="6" spans="1:11">
      <c r="B6" s="1" t="s">
        <v>191</v>
      </c>
    </row>
    <row r="7" spans="1:11" ht="13.5" thickBot="1"/>
    <row r="8" spans="1:11" ht="25.15" customHeight="1" thickBot="1">
      <c r="B8" s="131" t="s">
        <v>192</v>
      </c>
      <c r="C8" s="132"/>
      <c r="D8" s="132"/>
      <c r="E8" s="132"/>
      <c r="F8" s="132"/>
      <c r="G8" s="132"/>
      <c r="H8" s="132"/>
      <c r="I8" s="132"/>
      <c r="J8" s="132"/>
      <c r="K8" s="133"/>
    </row>
    <row r="10" spans="1:11">
      <c r="B10" s="75">
        <f>IF(1&lt;=Table!$D$12,1,"")</f>
        <v>1</v>
      </c>
      <c r="C10" s="75">
        <f>IF(2&lt;=Table!$D$12,2,"")</f>
        <v>2</v>
      </c>
      <c r="D10" s="75">
        <f>IF(3&lt;=Table!$D$12,3,"")</f>
        <v>3</v>
      </c>
      <c r="E10" s="75">
        <f>IF(4&lt;=Table!$D$12,4,"")</f>
        <v>4</v>
      </c>
      <c r="F10" s="75">
        <f>IF(5&lt;=Table!$D$12,5,"")</f>
        <v>5</v>
      </c>
      <c r="G10" s="75">
        <f>IF(6&lt;=Table!$D$12,6,"")</f>
        <v>6</v>
      </c>
      <c r="H10" s="75">
        <f>IF(7&lt;=Table!$D$12,7,"")</f>
        <v>7</v>
      </c>
      <c r="I10" s="75" t="str">
        <f>IF(8&lt;=Table!$D$12,8,"")</f>
        <v/>
      </c>
      <c r="J10" s="75" t="str">
        <f>IF(9&lt;=Table!$D$12,9,"")</f>
        <v/>
      </c>
      <c r="K10" s="75" t="str">
        <f>IF(10&lt;=Table!$D$12,10,"")</f>
        <v/>
      </c>
    </row>
    <row r="11" spans="1:11">
      <c r="A11" s="76">
        <f>IF(1&lt;=Table!$D$13,1,"")</f>
        <v>1</v>
      </c>
      <c r="B11" s="77"/>
      <c r="C11" s="77"/>
      <c r="D11" s="77"/>
      <c r="E11" s="78"/>
      <c r="F11" s="78"/>
      <c r="G11" s="78"/>
      <c r="H11" s="78"/>
      <c r="I11" s="78"/>
      <c r="J11" s="78"/>
      <c r="K11" s="78"/>
    </row>
    <row r="12" spans="1:11">
      <c r="A12" s="76">
        <f>IF(2&lt;=Table!$D$13,2,"")</f>
        <v>2</v>
      </c>
      <c r="B12" s="79"/>
      <c r="C12" s="80"/>
      <c r="D12" s="80"/>
      <c r="E12" s="78"/>
      <c r="F12" s="78"/>
      <c r="G12" s="78"/>
      <c r="H12" s="78"/>
      <c r="I12" s="78"/>
      <c r="J12" s="78"/>
      <c r="K12" s="78"/>
    </row>
    <row r="13" spans="1:11">
      <c r="A13" s="76">
        <f>IF(3&lt;=Table!$D$13,3,"")</f>
        <v>3</v>
      </c>
      <c r="B13" s="79"/>
      <c r="C13" s="80"/>
      <c r="D13" s="80"/>
      <c r="E13" s="78"/>
      <c r="F13" s="78"/>
      <c r="G13" s="78"/>
      <c r="H13" s="78"/>
      <c r="I13" s="78"/>
      <c r="J13" s="78"/>
      <c r="K13" s="78"/>
    </row>
    <row r="14" spans="1:11">
      <c r="A14" s="76">
        <f>IF(4&lt;=Table!$D$13,4,"")</f>
        <v>4</v>
      </c>
      <c r="B14" s="79"/>
      <c r="C14" s="80"/>
      <c r="D14" s="80"/>
      <c r="E14" s="78"/>
      <c r="F14" s="78"/>
      <c r="G14" s="78"/>
      <c r="H14" s="78"/>
      <c r="I14" s="78"/>
      <c r="J14" s="78"/>
      <c r="K14" s="78"/>
    </row>
    <row r="15" spans="1:11">
      <c r="A15" s="76">
        <f>IF(5&lt;=Table!$D$13,5,"")</f>
        <v>5</v>
      </c>
      <c r="B15" s="79"/>
      <c r="C15" s="80"/>
      <c r="D15" s="80"/>
      <c r="E15" s="78"/>
      <c r="F15" s="78"/>
      <c r="G15" s="78"/>
      <c r="H15" s="78"/>
      <c r="I15" s="78"/>
      <c r="J15" s="78"/>
      <c r="K15" s="78"/>
    </row>
    <row r="16" spans="1:11">
      <c r="A16" s="76">
        <f>IF(6&lt;=Table!$D$13,6,"")</f>
        <v>6</v>
      </c>
      <c r="B16" s="79"/>
      <c r="C16" s="80"/>
      <c r="D16" s="80"/>
      <c r="E16" s="78"/>
      <c r="F16" s="78"/>
      <c r="G16" s="78"/>
      <c r="H16" s="78"/>
      <c r="I16" s="78"/>
      <c r="J16" s="78"/>
      <c r="K16" s="78"/>
    </row>
    <row r="17" spans="1:11">
      <c r="A17" s="76">
        <f>IF(7&lt;=Table!$D$13,7,"")</f>
        <v>7</v>
      </c>
      <c r="B17" s="79"/>
      <c r="C17" s="80"/>
      <c r="D17" s="80"/>
      <c r="E17" s="78"/>
      <c r="F17" s="78"/>
      <c r="G17" s="78"/>
      <c r="H17" s="78"/>
      <c r="I17" s="78"/>
      <c r="J17" s="78"/>
      <c r="K17" s="78"/>
    </row>
    <row r="18" spans="1:11">
      <c r="A18" s="76" t="str">
        <f>IF(8&lt;=Table!$D$13,8,"")</f>
        <v/>
      </c>
      <c r="B18" s="79"/>
      <c r="C18" s="80"/>
      <c r="D18" s="80"/>
      <c r="E18" s="78"/>
      <c r="F18" s="78"/>
      <c r="G18" s="78"/>
      <c r="H18" s="78"/>
      <c r="I18" s="78"/>
      <c r="J18" s="78"/>
      <c r="K18" s="78"/>
    </row>
    <row r="19" spans="1:11">
      <c r="A19" s="76" t="str">
        <f>IF(9&lt;=Table!$D$13,9,"")</f>
        <v/>
      </c>
      <c r="B19" s="79"/>
      <c r="C19" s="80"/>
      <c r="D19" s="80"/>
      <c r="E19" s="78"/>
      <c r="F19" s="78"/>
      <c r="G19" s="78"/>
      <c r="H19" s="78"/>
      <c r="I19" s="78"/>
      <c r="J19" s="78"/>
      <c r="K19" s="78"/>
    </row>
    <row r="20" spans="1:11">
      <c r="A20" s="76" t="str">
        <f>IF(10&lt;=Table!$D$13,10,"")</f>
        <v/>
      </c>
      <c r="B20" s="78"/>
      <c r="C20" s="78"/>
      <c r="D20" s="78"/>
      <c r="E20" s="78"/>
      <c r="F20" s="78"/>
      <c r="G20" s="78"/>
      <c r="H20" s="78"/>
      <c r="I20" s="78"/>
      <c r="J20" s="78"/>
      <c r="K20" s="78"/>
    </row>
    <row r="21" spans="1:11">
      <c r="A21" s="76" t="str">
        <f>IF(11&lt;=Table!$D$13,11,"")</f>
        <v/>
      </c>
      <c r="B21" s="78"/>
      <c r="C21" s="78"/>
      <c r="D21" s="78"/>
      <c r="E21" s="78"/>
      <c r="F21" s="78"/>
      <c r="G21" s="78"/>
      <c r="H21" s="78"/>
      <c r="I21" s="78"/>
      <c r="J21" s="78"/>
      <c r="K21" s="78"/>
    </row>
    <row r="22" spans="1:11">
      <c r="A22" s="76" t="str">
        <f>IF(12&lt;=Table!$D$13,12,"")</f>
        <v/>
      </c>
      <c r="B22" s="78"/>
      <c r="C22" s="78"/>
      <c r="D22" s="78"/>
      <c r="E22" s="78"/>
      <c r="F22" s="78"/>
      <c r="G22" s="78"/>
      <c r="H22" s="78"/>
      <c r="I22" s="78"/>
      <c r="J22" s="78"/>
      <c r="K22" s="78"/>
    </row>
    <row r="23" spans="1:11">
      <c r="A23" s="76" t="str">
        <f>IF(13&lt;=Table!$D$13,13,"")</f>
        <v/>
      </c>
      <c r="B23" s="78"/>
      <c r="C23" s="78"/>
      <c r="D23" s="78"/>
      <c r="E23" s="78"/>
      <c r="F23" s="78"/>
      <c r="G23" s="78"/>
      <c r="H23" s="78"/>
      <c r="I23" s="78"/>
      <c r="J23" s="78"/>
      <c r="K23" s="78"/>
    </row>
    <row r="24" spans="1:11">
      <c r="A24" s="76" t="str">
        <f>IF(14&lt;=Table!$D$13,14,"")</f>
        <v/>
      </c>
      <c r="B24" s="78"/>
      <c r="C24" s="78"/>
      <c r="D24" s="78"/>
      <c r="E24" s="78"/>
      <c r="F24" s="78"/>
      <c r="G24" s="78"/>
      <c r="H24" s="78"/>
      <c r="I24" s="78"/>
      <c r="J24" s="78"/>
      <c r="K24" s="78"/>
    </row>
    <row r="25" spans="1:11">
      <c r="A25" s="76" t="str">
        <f>IF(15&lt;=Table!$D$13,15,"")</f>
        <v/>
      </c>
      <c r="B25" s="78"/>
      <c r="C25" s="78"/>
      <c r="D25" s="78"/>
      <c r="E25" s="78"/>
      <c r="F25" s="78"/>
      <c r="G25" s="78"/>
      <c r="H25" s="78"/>
      <c r="I25" s="78"/>
      <c r="J25" s="78"/>
      <c r="K25" s="78"/>
    </row>
    <row r="26" spans="1:11">
      <c r="A26" s="76" t="str">
        <f>IF(16&lt;=Table!$D$13,16,"")</f>
        <v/>
      </c>
      <c r="B26" s="78"/>
      <c r="C26" s="78"/>
      <c r="D26" s="78"/>
      <c r="E26" s="78"/>
      <c r="F26" s="78"/>
      <c r="G26" s="78"/>
      <c r="H26" s="78"/>
      <c r="I26" s="78"/>
      <c r="J26" s="78"/>
      <c r="K26" s="78"/>
    </row>
    <row r="27" spans="1:11">
      <c r="A27" s="76" t="str">
        <f>IF(17&lt;=Table!$D$13,17,"")</f>
        <v/>
      </c>
      <c r="B27" s="78"/>
      <c r="C27" s="78"/>
      <c r="D27" s="78"/>
      <c r="E27" s="78"/>
      <c r="F27" s="78"/>
      <c r="G27" s="78"/>
      <c r="H27" s="78"/>
      <c r="I27" s="78"/>
      <c r="J27" s="78"/>
      <c r="K27" s="78"/>
    </row>
    <row r="28" spans="1:11">
      <c r="A28" s="76" t="str">
        <f>IF(18&lt;=Table!$D$13,18,"")</f>
        <v/>
      </c>
      <c r="B28" s="78"/>
      <c r="C28" s="78"/>
      <c r="D28" s="78"/>
      <c r="E28" s="78"/>
      <c r="F28" s="78"/>
      <c r="G28" s="78"/>
      <c r="H28" s="78"/>
      <c r="I28" s="78"/>
      <c r="J28" s="78"/>
      <c r="K28" s="78"/>
    </row>
    <row r="29" spans="1:11">
      <c r="A29" s="76" t="str">
        <f>IF(19&lt;=Table!$D$13,19,"")</f>
        <v/>
      </c>
      <c r="B29" s="78"/>
      <c r="C29" s="78"/>
      <c r="D29" s="78"/>
      <c r="E29" s="78"/>
      <c r="F29" s="78"/>
      <c r="G29" s="78"/>
      <c r="H29" s="78"/>
      <c r="I29" s="78"/>
      <c r="J29" s="78"/>
      <c r="K29" s="78"/>
    </row>
    <row r="30" spans="1:11">
      <c r="A30" s="76" t="str">
        <f>IF(20&lt;=Table!$D$13,20,"")</f>
        <v/>
      </c>
      <c r="B30" s="78"/>
      <c r="C30" s="78"/>
      <c r="D30" s="78"/>
      <c r="E30" s="78"/>
      <c r="F30" s="78"/>
      <c r="G30" s="78"/>
      <c r="H30" s="78"/>
      <c r="I30" s="78"/>
      <c r="J30" s="78"/>
      <c r="K30" s="78"/>
    </row>
  </sheetData>
  <mergeCells count="1">
    <mergeCell ref="B8:K8"/>
  </mergeCells>
  <phoneticPr fontId="1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 Web App</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Nikki</dc:creator>
  <cp:lastModifiedBy>P M</cp:lastModifiedBy>
  <dcterms:created xsi:type="dcterms:W3CDTF">2012-09-07T13:20:38Z</dcterms:created>
  <dcterms:modified xsi:type="dcterms:W3CDTF">2012-11-13T22:38:43Z</dcterms:modified>
</cp:coreProperties>
</file>